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625" activeTab="0"/>
  </bookViews>
  <sheets>
    <sheet name="모듈1의5)최소자승법-예제" sheetId="1" r:id="rId1"/>
    <sheet name="모듈1의5)최소자승법-답안" sheetId="2" r:id="rId2"/>
  </sheets>
  <definedNames/>
  <calcPr fullCalcOnLoad="1"/>
</workbook>
</file>

<file path=xl/sharedStrings.xml><?xml version="1.0" encoding="utf-8"?>
<sst xmlns="http://schemas.openxmlformats.org/spreadsheetml/2006/main" count="328" uniqueCount="183">
  <si>
    <t>5. 위 그래프를 통해서 위 회사는 어떠한 영업 전략을 선택할 것인지를 예상할 수 있습니까?</t>
  </si>
  <si>
    <t>4. 완성된 수요를 그래프로 확인합시다.</t>
  </si>
  <si>
    <t>2017년</t>
  </si>
  <si>
    <t>2016년</t>
  </si>
  <si>
    <t>2015년</t>
  </si>
  <si>
    <t>2014년</t>
  </si>
  <si>
    <t>2013년</t>
  </si>
  <si>
    <t>2012년</t>
  </si>
  <si>
    <t>2011년</t>
  </si>
  <si>
    <t>2010년</t>
  </si>
  <si>
    <t>2009년</t>
  </si>
  <si>
    <t>2008년</t>
  </si>
  <si>
    <t>2007년</t>
  </si>
  <si>
    <t>2006년</t>
  </si>
  <si>
    <t>조정</t>
  </si>
  <si>
    <t>수요</t>
  </si>
  <si>
    <r>
      <t>t</t>
    </r>
    <r>
      <rPr>
        <vertAlign val="superscript"/>
        <sz val="16"/>
        <rFont val="맑은 고딕"/>
        <family val="3"/>
      </rPr>
      <t>2</t>
    </r>
  </si>
  <si>
    <t>t</t>
  </si>
  <si>
    <t>년도</t>
  </si>
  <si>
    <t>3. 위 공식을 이용해서 장기적인 판매 예측을 해 봅시다.</t>
  </si>
  <si>
    <r>
      <t>Y =         +      t +       t</t>
    </r>
    <r>
      <rPr>
        <b/>
        <vertAlign val="superscript"/>
        <sz val="16"/>
        <rFont val="맑은 고딕"/>
        <family val="3"/>
      </rPr>
      <t>2</t>
    </r>
  </si>
  <si>
    <t>완성된 회귀함수를 알아봅시다.</t>
  </si>
  <si>
    <t>c =</t>
  </si>
  <si>
    <t>b =</t>
  </si>
  <si>
    <t>a =</t>
  </si>
  <si>
    <t>2. 완성된 자료를 이용하여, a, b, c를 계산합니다.</t>
  </si>
  <si>
    <t>)</t>
  </si>
  <si>
    <t xml:space="preserve"> </t>
  </si>
  <si>
    <t>(</t>
  </si>
  <si>
    <t>위 공식을 통해, 필요한 Σ 종류를 알아봅시다.</t>
  </si>
  <si>
    <t>c=</t>
  </si>
  <si>
    <t>b=</t>
  </si>
  <si>
    <t>a=</t>
  </si>
  <si>
    <r>
      <t>곡선형 최소자승 함수식  Y = a +  b t + c t</t>
    </r>
    <r>
      <rPr>
        <b/>
        <vertAlign val="superscript"/>
        <sz val="16"/>
        <rFont val="맑은 고딕"/>
        <family val="3"/>
      </rPr>
      <t>2</t>
    </r>
  </si>
  <si>
    <t>1. 곡선형 최소 자승법 공식을 완성할 수 있는 Σ의 종류를 정리하여 봅시다.</t>
  </si>
  <si>
    <t>합계</t>
  </si>
  <si>
    <r>
      <t>t</t>
    </r>
    <r>
      <rPr>
        <vertAlign val="superscript"/>
        <sz val="16"/>
        <rFont val="맑은 고딕"/>
        <family val="3"/>
      </rPr>
      <t>4</t>
    </r>
  </si>
  <si>
    <r>
      <t>t</t>
    </r>
    <r>
      <rPr>
        <vertAlign val="superscript"/>
        <sz val="16"/>
        <rFont val="맑은 고딕"/>
        <family val="3"/>
      </rPr>
      <t xml:space="preserve">2 </t>
    </r>
    <r>
      <rPr>
        <sz val="16"/>
        <rFont val="맑은 고딕"/>
        <family val="3"/>
      </rPr>
      <t>y</t>
    </r>
  </si>
  <si>
    <t>t*y</t>
  </si>
  <si>
    <t>매출액(y)</t>
  </si>
  <si>
    <t>다음 자료는 B사의 연도별 매출액입니다.</t>
  </si>
  <si>
    <t>B. 2차선 최소자승법</t>
  </si>
  <si>
    <t>g</t>
  </si>
  <si>
    <t>f</t>
  </si>
  <si>
    <t>e</t>
  </si>
  <si>
    <t>d</t>
  </si>
  <si>
    <t>c</t>
  </si>
  <si>
    <t>b</t>
  </si>
  <si>
    <t>a</t>
  </si>
  <si>
    <t>년간조정</t>
  </si>
  <si>
    <t>년간예측</t>
  </si>
  <si>
    <t>월평균실적</t>
  </si>
  <si>
    <t>거래선명</t>
  </si>
  <si>
    <t>6. 거래선별 2012년 월평균(년간) 판매가능량을 예측해 봅시다.</t>
  </si>
  <si>
    <t>2013년</t>
  </si>
  <si>
    <t>2012년</t>
  </si>
  <si>
    <t>신장율</t>
  </si>
  <si>
    <t>매출액</t>
  </si>
  <si>
    <t>5. 위에서 찾아낸 최소자승법의 함수를 이용하여, 연도별 월평균 거래선을 예측해 봅시다.</t>
  </si>
  <si>
    <t>X1(b)</t>
  </si>
  <si>
    <t>Y절편(a)</t>
  </si>
  <si>
    <t>4. 엑셀의 데이터분석을 이용해 회귀식을 알아봅시다.</t>
  </si>
  <si>
    <t>3. 분산형 그래프를 그려봅시다. 그래프를 이용해서 회귀식도 알아봅시다.</t>
  </si>
  <si>
    <t>Y =         +          t</t>
  </si>
  <si>
    <t>2. 완성된 자료를 이용해서 a, b를  계산합시다.</t>
  </si>
  <si>
    <t>최소자승 함수식  Y = a +  b t</t>
  </si>
  <si>
    <t>1. 필요한 Σ의 종류를 정리합시다.</t>
  </si>
  <si>
    <t>합계</t>
  </si>
  <si>
    <t>천원</t>
  </si>
  <si>
    <t>ty</t>
  </si>
  <si>
    <t>t²</t>
  </si>
  <si>
    <t>t</t>
  </si>
  <si>
    <t>월평균실적(Y)</t>
  </si>
  <si>
    <t>년도</t>
  </si>
  <si>
    <t xml:space="preserve">다음 자료는 A사의 연도별 월평균 판매 실적입니다. </t>
  </si>
  <si>
    <t>A. 최소자승법</t>
  </si>
  <si>
    <t>최소자승법</t>
  </si>
  <si>
    <t>B147:B158</t>
  </si>
  <si>
    <t>년도</t>
  </si>
  <si>
    <t>X축</t>
  </si>
  <si>
    <t>E147:E158</t>
  </si>
  <si>
    <t>수요</t>
  </si>
  <si>
    <t>계열값 :</t>
  </si>
  <si>
    <t>E146</t>
  </si>
  <si>
    <t>계열이름 :</t>
  </si>
  <si>
    <t>계열1</t>
  </si>
  <si>
    <t>꺾은선</t>
  </si>
  <si>
    <t>그래프</t>
  </si>
  <si>
    <t>범위</t>
  </si>
  <si>
    <t>=150.41+0.7*C147-0.19*D147 -&gt; 소수점제거</t>
  </si>
  <si>
    <t>F147</t>
  </si>
  <si>
    <t>=150.41+0.7*C147-0.19*D147</t>
  </si>
  <si>
    <t>E147</t>
  </si>
  <si>
    <t>=C147^2</t>
  </si>
  <si>
    <t>D147</t>
  </si>
  <si>
    <t>각 연도별 오차</t>
  </si>
  <si>
    <t>C147</t>
  </si>
  <si>
    <t>값</t>
  </si>
  <si>
    <t>셀</t>
  </si>
  <si>
    <r>
      <t>Y = 150.41 + 0.7t - 0.19t</t>
    </r>
    <r>
      <rPr>
        <b/>
        <vertAlign val="superscript"/>
        <sz val="16"/>
        <rFont val="맑은 고딕"/>
        <family val="3"/>
      </rPr>
      <t>2</t>
    </r>
  </si>
  <si>
    <r>
      <t>Y = 150.41 + 0.7t - 0.19t</t>
    </r>
    <r>
      <rPr>
        <vertAlign val="superscript"/>
        <sz val="16"/>
        <rFont val="맑은 고딕"/>
        <family val="3"/>
      </rPr>
      <t>2</t>
    </r>
  </si>
  <si>
    <t>B141</t>
  </si>
  <si>
    <t>=((6*G117)-(F117*C117))/((6*H117)-(F117^2))</t>
  </si>
  <si>
    <t>C138</t>
  </si>
  <si>
    <t>=E117/F117</t>
  </si>
  <si>
    <t>C137</t>
  </si>
  <si>
    <t>=((H117*C117)-(F117*G117))/((6*H117)-(F117^2))</t>
  </si>
  <si>
    <t>C136</t>
  </si>
  <si>
    <t>=SUM(E111:E116)</t>
  </si>
  <si>
    <t>E117</t>
  </si>
  <si>
    <t>=F111^2</t>
  </si>
  <si>
    <t>H111</t>
  </si>
  <si>
    <t>=F111*C111</t>
  </si>
  <si>
    <t>G111</t>
  </si>
  <si>
    <t>=D111^2</t>
  </si>
  <si>
    <t>F111</t>
  </si>
  <si>
    <t>=D111*C111</t>
  </si>
  <si>
    <t>E111</t>
  </si>
  <si>
    <t>=D9</t>
  </si>
  <si>
    <t>D111</t>
  </si>
  <si>
    <t>=ROUND(F97,-2)</t>
  </si>
  <si>
    <t>G97</t>
  </si>
  <si>
    <t>=E97*12</t>
  </si>
  <si>
    <t>F97</t>
  </si>
  <si>
    <t>=C97+D97*7</t>
  </si>
  <si>
    <t>E97</t>
  </si>
  <si>
    <t>=C88/C14</t>
  </si>
  <si>
    <t>D88</t>
  </si>
  <si>
    <t>=$C$30+$C$31*연도별 오차</t>
  </si>
  <si>
    <t>C88</t>
  </si>
  <si>
    <t>=C78</t>
  </si>
  <si>
    <t>C82</t>
  </si>
  <si>
    <t>=C77</t>
  </si>
  <si>
    <t>C81</t>
  </si>
  <si>
    <t>X 1</t>
  </si>
  <si>
    <t>Y 절편</t>
  </si>
  <si>
    <t>상위 95.0%</t>
  </si>
  <si>
    <t>하위 95.0%</t>
  </si>
  <si>
    <t>상위 95%</t>
  </si>
  <si>
    <t>하위 95%</t>
  </si>
  <si>
    <t>P-값</t>
  </si>
  <si>
    <t>t 통계량</t>
  </si>
  <si>
    <t>표준 오차</t>
  </si>
  <si>
    <t>계수</t>
  </si>
  <si>
    <t>계</t>
  </si>
  <si>
    <t>잔차</t>
  </si>
  <si>
    <t>회귀</t>
  </si>
  <si>
    <t>유의한 F</t>
  </si>
  <si>
    <t>F 비</t>
  </si>
  <si>
    <t>제곱 평균</t>
  </si>
  <si>
    <t>제곱합</t>
  </si>
  <si>
    <t>자유도</t>
  </si>
  <si>
    <t>분산 분석</t>
  </si>
  <si>
    <t>관측수</t>
  </si>
  <si>
    <t>조정된 결정계수</t>
  </si>
  <si>
    <t>결정계수</t>
  </si>
  <si>
    <t>다중 상관계수</t>
  </si>
  <si>
    <t>회귀분석 통계량</t>
  </si>
  <si>
    <t>요약 출력</t>
  </si>
  <si>
    <t>계열1에 추세선</t>
  </si>
  <si>
    <t>추세선</t>
  </si>
  <si>
    <t>C9:C14</t>
  </si>
  <si>
    <t>월평균 실적</t>
  </si>
  <si>
    <t xml:space="preserve">Y계열 : </t>
  </si>
  <si>
    <t>D9:D14</t>
  </si>
  <si>
    <t>연도별 오차</t>
  </si>
  <si>
    <t xml:space="preserve">X계열 : </t>
  </si>
  <si>
    <t>월평균 판매실적</t>
  </si>
  <si>
    <t xml:space="preserve">계열이름 : </t>
  </si>
  <si>
    <t>분산형</t>
  </si>
  <si>
    <t>Y = 3200 +  91.1 t</t>
  </si>
  <si>
    <t>=F15/E15</t>
  </si>
  <si>
    <t>B34</t>
  </si>
  <si>
    <t>C31</t>
  </si>
  <si>
    <t>=C15/COUNT(C9:C14)</t>
  </si>
  <si>
    <t>C30</t>
  </si>
  <si>
    <t>=SUM(E9:E14)</t>
  </si>
  <si>
    <t>E15</t>
  </si>
  <si>
    <t>=C9*D9</t>
  </si>
  <si>
    <t>F9</t>
  </si>
  <si>
    <t>=D9*D9</t>
  </si>
  <si>
    <t>E9</t>
  </si>
  <si>
    <t>중심을 0으로 하여 각 연도별 오차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</si>
</sst>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  <numFmt numFmtId="177" formatCode="_ * #,##0_ ;_ * \-#,##0_ ;_ * &quot;-&quot;_ ;_ @_ "/>
    <numFmt numFmtId="178" formatCode="0_);[Red]\(0\)"/>
    <numFmt numFmtId="179" formatCode="0.00_ "/>
    <numFmt numFmtId="180" formatCode="0.000_ "/>
    <numFmt numFmtId="181" formatCode="0.0"/>
    <numFmt numFmtId="182" formatCode="0.0_);[Red]\(0.0\)"/>
    <numFmt numFmtId="183" formatCode="_ &quot;₩&quot;* #,##0_ ;_ &quot;₩&quot;* \-#,##0_ ;_ &quot;₩&quot;* &quot;-&quot;_ ;_ @_ "/>
  </numFmts>
  <fonts count="56">
    <font>
      <sz val="12"/>
      <name val="바탕체"/>
      <family val="1"/>
    </font>
    <font>
      <sz val="11"/>
      <color indexed="8"/>
      <name val="맑은 고딕"/>
      <family val="3"/>
    </font>
    <font>
      <sz val="16"/>
      <name val="맑은 고딕"/>
      <family val="3"/>
    </font>
    <font>
      <sz val="8"/>
      <name val="바탕체"/>
      <family val="1"/>
    </font>
    <font>
      <sz val="14"/>
      <name val="맑은 고딕"/>
      <family val="3"/>
    </font>
    <font>
      <sz val="8"/>
      <name val="바탕"/>
      <family val="1"/>
    </font>
    <font>
      <vertAlign val="superscript"/>
      <sz val="16"/>
      <name val="맑은 고딕"/>
      <family val="3"/>
    </font>
    <font>
      <b/>
      <sz val="16"/>
      <name val="맑은 고딕"/>
      <family val="3"/>
    </font>
    <font>
      <b/>
      <vertAlign val="superscript"/>
      <sz val="16"/>
      <name val="맑은 고딕"/>
      <family val="3"/>
    </font>
    <font>
      <b/>
      <sz val="11"/>
      <name val="맑은 고딕"/>
      <family val="3"/>
    </font>
    <font>
      <b/>
      <sz val="18"/>
      <name val="맑은 고딕"/>
      <family val="3"/>
    </font>
    <font>
      <b/>
      <sz val="20"/>
      <name val="맑은 고딕"/>
      <family val="3"/>
    </font>
    <font>
      <sz val="8"/>
      <name val="돋움"/>
      <family val="3"/>
    </font>
    <font>
      <sz val="1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맑은 고딕"/>
      <family val="3"/>
    </font>
    <font>
      <sz val="16"/>
      <color indexed="8"/>
      <name val="+mn-ea"/>
      <family val="2"/>
    </font>
    <font>
      <b/>
      <sz val="18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6"/>
      <name val="Calibri"/>
      <family val="3"/>
    </font>
    <font>
      <sz val="14"/>
      <name val="Calibri"/>
      <family val="3"/>
    </font>
    <font>
      <b/>
      <sz val="16"/>
      <name val="Calibri"/>
      <family val="3"/>
    </font>
    <font>
      <b/>
      <sz val="18"/>
      <name val="Calibri"/>
      <family val="3"/>
    </font>
    <font>
      <sz val="12"/>
      <name val="Calibri"/>
      <family val="3"/>
    </font>
    <font>
      <b/>
      <sz val="2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50" fillId="33" borderId="10" xfId="0" applyNumberFormat="1" applyFont="1" applyFill="1" applyBorder="1" applyAlignment="1">
      <alignment vertical="center"/>
    </xf>
    <xf numFmtId="0" fontId="50" fillId="33" borderId="11" xfId="0" applyNumberFormat="1" applyFont="1" applyFill="1" applyBorder="1" applyAlignment="1">
      <alignment vertical="center"/>
    </xf>
    <xf numFmtId="177" fontId="50" fillId="33" borderId="11" xfId="0" applyNumberFormat="1" applyFont="1" applyFill="1" applyBorder="1" applyAlignment="1">
      <alignment horizontal="center" vertical="center"/>
    </xf>
    <xf numFmtId="177" fontId="50" fillId="33" borderId="11" xfId="0" applyNumberFormat="1" applyFont="1" applyFill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176" fontId="50" fillId="33" borderId="13" xfId="0" applyNumberFormat="1" applyFont="1" applyFill="1" applyBorder="1" applyAlignment="1">
      <alignment vertical="center"/>
    </xf>
    <xf numFmtId="0" fontId="50" fillId="33" borderId="14" xfId="0" applyNumberFormat="1" applyFont="1" applyFill="1" applyBorder="1" applyAlignment="1">
      <alignment vertical="center"/>
    </xf>
    <xf numFmtId="177" fontId="50" fillId="33" borderId="14" xfId="0" applyNumberFormat="1" applyFont="1" applyFill="1" applyBorder="1" applyAlignment="1">
      <alignment horizontal="center" vertical="center"/>
    </xf>
    <xf numFmtId="177" fontId="50" fillId="33" borderId="14" xfId="0" applyNumberFormat="1" applyFont="1" applyFill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177" fontId="50" fillId="33" borderId="14" xfId="0" applyNumberFormat="1" applyFont="1" applyFill="1" applyBorder="1" applyAlignment="1">
      <alignment horizontal="right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43" fontId="50" fillId="0" borderId="0" xfId="0" applyNumberFormat="1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179" fontId="50" fillId="33" borderId="10" xfId="0" applyNumberFormat="1" applyFont="1" applyFill="1" applyBorder="1" applyAlignment="1">
      <alignment vertical="center"/>
    </xf>
    <xf numFmtId="180" fontId="50" fillId="0" borderId="19" xfId="0" applyNumberFormat="1" applyFont="1" applyBorder="1" applyAlignment="1">
      <alignment horizontal="center" vertical="center"/>
    </xf>
    <xf numFmtId="179" fontId="50" fillId="33" borderId="13" xfId="0" applyNumberFormat="1" applyFont="1" applyFill="1" applyBorder="1" applyAlignment="1">
      <alignment vertical="center"/>
    </xf>
    <xf numFmtId="179" fontId="50" fillId="0" borderId="20" xfId="0" applyNumberFormat="1" applyFont="1" applyBorder="1" applyAlignment="1">
      <alignment horizontal="center" vertical="center"/>
    </xf>
    <xf numFmtId="179" fontId="50" fillId="33" borderId="16" xfId="0" applyNumberFormat="1" applyFont="1" applyFill="1" applyBorder="1" applyAlignment="1">
      <alignment vertical="center"/>
    </xf>
    <xf numFmtId="2" fontId="50" fillId="0" borderId="18" xfId="0" applyNumberFormat="1" applyFont="1" applyBorder="1" applyAlignment="1">
      <alignment horizontal="center" vertical="center"/>
    </xf>
    <xf numFmtId="0" fontId="50" fillId="0" borderId="0" xfId="0" applyNumberFormat="1" applyFont="1" applyAlignment="1">
      <alignment vertical="center"/>
    </xf>
    <xf numFmtId="0" fontId="9" fillId="0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50" fillId="33" borderId="0" xfId="0" applyNumberFormat="1" applyFont="1" applyFill="1" applyAlignment="1">
      <alignment horizontal="left" vertical="center"/>
    </xf>
    <xf numFmtId="177" fontId="50" fillId="0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177" fontId="50" fillId="33" borderId="10" xfId="0" applyNumberFormat="1" applyFont="1" applyFill="1" applyBorder="1" applyAlignment="1">
      <alignment vertical="center"/>
    </xf>
    <xf numFmtId="177" fontId="50" fillId="0" borderId="10" xfId="0" applyNumberFormat="1" applyFont="1" applyFill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177" fontId="50" fillId="33" borderId="13" xfId="0" applyNumberFormat="1" applyFont="1" applyFill="1" applyBorder="1" applyAlignment="1">
      <alignment horizontal="right"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7" fontId="50" fillId="33" borderId="10" xfId="0" applyNumberFormat="1" applyFont="1" applyFill="1" applyBorder="1" applyAlignment="1">
      <alignment horizontal="center" vertical="center"/>
    </xf>
    <xf numFmtId="177" fontId="50" fillId="33" borderId="21" xfId="0" applyNumberFormat="1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177" fontId="50" fillId="0" borderId="11" xfId="0" applyNumberFormat="1" applyFont="1" applyBorder="1" applyAlignment="1">
      <alignment horizontal="center" vertical="center"/>
    </xf>
    <xf numFmtId="177" fontId="50" fillId="0" borderId="19" xfId="0" applyNumberFormat="1" applyFont="1" applyBorder="1" applyAlignment="1">
      <alignment horizontal="center" vertical="center"/>
    </xf>
    <xf numFmtId="177" fontId="50" fillId="33" borderId="13" xfId="0" applyNumberFormat="1" applyFont="1" applyFill="1" applyBorder="1" applyAlignment="1">
      <alignment horizontal="center" vertical="center"/>
    </xf>
    <xf numFmtId="177" fontId="50" fillId="33" borderId="22" xfId="0" applyNumberFormat="1" applyFont="1" applyFill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177" fontId="50" fillId="0" borderId="14" xfId="0" applyNumberFormat="1" applyFont="1" applyBorder="1" applyAlignment="1">
      <alignment horizontal="center" vertical="center"/>
    </xf>
    <xf numFmtId="177" fontId="50" fillId="0" borderId="20" xfId="0" applyNumberFormat="1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177" fontId="50" fillId="0" borderId="17" xfId="0" applyNumberFormat="1" applyFont="1" applyBorder="1" applyAlignment="1">
      <alignment horizontal="center" vertical="center"/>
    </xf>
    <xf numFmtId="177" fontId="50" fillId="0" borderId="18" xfId="0" applyNumberFormat="1" applyFont="1" applyBorder="1" applyAlignment="1">
      <alignment horizontal="center" vertical="center"/>
    </xf>
    <xf numFmtId="9" fontId="50" fillId="0" borderId="0" xfId="44" applyFont="1" applyFill="1" applyBorder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9" fontId="50" fillId="33" borderId="10" xfId="44" applyFont="1" applyFill="1" applyBorder="1" applyAlignment="1">
      <alignment horizontal="center" vertical="center"/>
    </xf>
    <xf numFmtId="9" fontId="50" fillId="33" borderId="13" xfId="44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Border="1" applyAlignment="1" quotePrefix="1">
      <alignment horizontal="center" vertical="center"/>
    </xf>
    <xf numFmtId="181" fontId="50" fillId="0" borderId="0" xfId="0" applyNumberFormat="1" applyFont="1" applyFill="1" applyBorder="1" applyAlignment="1">
      <alignment vertical="center"/>
    </xf>
    <xf numFmtId="181" fontId="50" fillId="33" borderId="10" xfId="0" applyNumberFormat="1" applyFont="1" applyFill="1" applyBorder="1" applyAlignment="1">
      <alignment vertical="center"/>
    </xf>
    <xf numFmtId="1" fontId="50" fillId="33" borderId="16" xfId="0" applyNumberFormat="1" applyFont="1" applyFill="1" applyBorder="1" applyAlignment="1">
      <alignment vertical="center"/>
    </xf>
    <xf numFmtId="0" fontId="51" fillId="0" borderId="24" xfId="0" applyFont="1" applyFill="1" applyBorder="1" applyAlignment="1">
      <alignment/>
    </xf>
    <xf numFmtId="0" fontId="51" fillId="0" borderId="25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51" fillId="0" borderId="27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51" fillId="0" borderId="27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0" xfId="0" applyFont="1" applyFill="1" applyBorder="1" applyAlignment="1">
      <alignment horizontal="centerContinuous"/>
    </xf>
    <xf numFmtId="0" fontId="51" fillId="0" borderId="28" xfId="0" applyFont="1" applyFill="1" applyBorder="1" applyAlignment="1">
      <alignment horizontal="centerContinuous"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177" fontId="52" fillId="0" borderId="0" xfId="0" applyNumberFormat="1" applyFont="1" applyFill="1" applyBorder="1" applyAlignment="1">
      <alignment horizontal="center" vertical="center"/>
    </xf>
    <xf numFmtId="182" fontId="51" fillId="0" borderId="0" xfId="0" applyNumberFormat="1" applyFont="1" applyFill="1" applyBorder="1" applyAlignment="1">
      <alignment horizontal="right"/>
    </xf>
    <xf numFmtId="177" fontId="51" fillId="0" borderId="0" xfId="0" applyNumberFormat="1" applyFont="1" applyBorder="1" applyAlignment="1">
      <alignment horizontal="center"/>
    </xf>
    <xf numFmtId="182" fontId="50" fillId="33" borderId="10" xfId="0" applyNumberFormat="1" applyFont="1" applyFill="1" applyBorder="1" applyAlignment="1">
      <alignment horizontal="right" vertical="center"/>
    </xf>
    <xf numFmtId="178" fontId="50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0" fillId="0" borderId="0" xfId="0" applyNumberFormat="1" applyFont="1" applyAlignment="1">
      <alignment horizontal="left" vertical="center"/>
    </xf>
    <xf numFmtId="177" fontId="51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177" fontId="50" fillId="0" borderId="11" xfId="0" applyNumberFormat="1" applyFont="1" applyFill="1" applyBorder="1" applyAlignment="1">
      <alignment horizontal="center" vertical="center"/>
    </xf>
    <xf numFmtId="177" fontId="50" fillId="33" borderId="13" xfId="0" applyNumberFormat="1" applyFont="1" applyFill="1" applyBorder="1" applyAlignment="1">
      <alignment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177" fontId="50" fillId="0" borderId="14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34" borderId="34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34" borderId="18" xfId="0" applyFont="1" applyFill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50" fillId="0" borderId="13" xfId="0" applyFont="1" applyBorder="1" applyAlignment="1" quotePrefix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Continuous"/>
    </xf>
    <xf numFmtId="0" fontId="51" fillId="0" borderId="38" xfId="0" applyFont="1" applyFill="1" applyBorder="1" applyAlignment="1">
      <alignment horizontal="centerContinuous"/>
    </xf>
    <xf numFmtId="0" fontId="54" fillId="0" borderId="10" xfId="0" applyFont="1" applyBorder="1" applyAlignment="1">
      <alignment horizontal="center" vertical="center"/>
    </xf>
    <xf numFmtId="0" fontId="50" fillId="34" borderId="39" xfId="0" applyFont="1" applyFill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78" fontId="52" fillId="33" borderId="41" xfId="0" applyNumberFormat="1" applyFont="1" applyFill="1" applyBorder="1" applyAlignment="1">
      <alignment horizontal="center" vertical="center"/>
    </xf>
    <xf numFmtId="178" fontId="52" fillId="33" borderId="42" xfId="0" applyNumberFormat="1" applyFont="1" applyFill="1" applyBorder="1" applyAlignment="1">
      <alignment horizontal="center" vertical="center"/>
    </xf>
    <xf numFmtId="178" fontId="52" fillId="33" borderId="43" xfId="0" applyNumberFormat="1" applyFont="1" applyFill="1" applyBorder="1" applyAlignment="1">
      <alignment horizontal="center" vertical="center"/>
    </xf>
    <xf numFmtId="178" fontId="52" fillId="0" borderId="41" xfId="0" applyNumberFormat="1" applyFont="1" applyBorder="1" applyAlignment="1">
      <alignment horizontal="center" vertical="center"/>
    </xf>
    <xf numFmtId="178" fontId="52" fillId="0" borderId="42" xfId="0" applyNumberFormat="1" applyFont="1" applyBorder="1" applyAlignment="1">
      <alignment horizontal="center" vertical="center"/>
    </xf>
    <xf numFmtId="178" fontId="52" fillId="0" borderId="43" xfId="0" applyNumberFormat="1" applyFont="1" applyBorder="1" applyAlignment="1">
      <alignment horizontal="center" vertical="center"/>
    </xf>
    <xf numFmtId="177" fontId="52" fillId="0" borderId="41" xfId="0" applyNumberFormat="1" applyFont="1" applyBorder="1" applyAlignment="1">
      <alignment horizontal="center" vertical="center"/>
    </xf>
    <xf numFmtId="177" fontId="52" fillId="0" borderId="42" xfId="0" applyNumberFormat="1" applyFont="1" applyBorder="1" applyAlignment="1">
      <alignment horizontal="center" vertical="center"/>
    </xf>
    <xf numFmtId="177" fontId="52" fillId="0" borderId="43" xfId="0" applyNumberFormat="1" applyFont="1" applyBorder="1" applyAlignment="1">
      <alignment horizontal="center" vertical="center"/>
    </xf>
    <xf numFmtId="177" fontId="52" fillId="33" borderId="41" xfId="0" applyNumberFormat="1" applyFont="1" applyFill="1" applyBorder="1" applyAlignment="1">
      <alignment horizontal="center" vertical="center"/>
    </xf>
    <xf numFmtId="177" fontId="52" fillId="33" borderId="42" xfId="0" applyNumberFormat="1" applyFont="1" applyFill="1" applyBorder="1" applyAlignment="1">
      <alignment horizontal="center" vertical="center"/>
    </xf>
    <xf numFmtId="177" fontId="52" fillId="33" borderId="4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0" fillId="0" borderId="11" xfId="0" applyFont="1" applyBorder="1" applyAlignment="1" quotePrefix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50" fillId="0" borderId="14" xfId="0" applyFont="1" applyBorder="1" applyAlignment="1" quotePrefix="1">
      <alignment horizontal="center" vertical="center"/>
    </xf>
    <xf numFmtId="0" fontId="50" fillId="0" borderId="13" xfId="0" applyFont="1" applyBorder="1" applyAlignment="1" quotePrefix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34" borderId="47" xfId="0" applyFont="1" applyFill="1" applyBorder="1" applyAlignment="1">
      <alignment horizontal="center" vertical="center"/>
    </xf>
    <xf numFmtId="0" fontId="50" fillId="34" borderId="48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2" xfId="0" applyFont="1" applyBorder="1" applyAlignment="1" quotePrefix="1">
      <alignment horizontal="center" vertical="center"/>
    </xf>
    <xf numFmtId="0" fontId="50" fillId="0" borderId="50" xfId="0" applyFont="1" applyBorder="1" applyAlignment="1" quotePrefix="1">
      <alignment horizontal="center" vertical="center"/>
    </xf>
    <xf numFmtId="0" fontId="50" fillId="0" borderId="51" xfId="0" applyFont="1" applyBorder="1" applyAlignment="1" quotePrefix="1">
      <alignment horizontal="center" vertical="center"/>
    </xf>
    <xf numFmtId="0" fontId="50" fillId="0" borderId="21" xfId="0" applyFont="1" applyBorder="1" applyAlignment="1" quotePrefix="1">
      <alignment horizontal="center" vertical="center"/>
    </xf>
    <xf numFmtId="0" fontId="50" fillId="0" borderId="44" xfId="0" applyFont="1" applyBorder="1" applyAlignment="1" quotePrefix="1">
      <alignment horizontal="center" vertical="center"/>
    </xf>
    <xf numFmtId="0" fontId="50" fillId="0" borderId="52" xfId="0" applyFont="1" applyBorder="1" applyAlignment="1" quotePrefix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37" xfId="0" applyFont="1" applyFill="1" applyBorder="1" applyAlignment="1">
      <alignment horizontal="center" vertical="center"/>
    </xf>
    <xf numFmtId="0" fontId="52" fillId="34" borderId="36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1025"/>
          <c:w val="0.744"/>
          <c:h val="0.906"/>
        </c:manualLayout>
      </c:layout>
      <c:scatterChart>
        <c:scatterStyle val="lineMarker"/>
        <c:varyColors val="0"/>
        <c:ser>
          <c:idx val="0"/>
          <c:order val="0"/>
          <c:tx>
            <c:v>월평균 판매실적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91.143x + 3200
R² = 0.9886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'모듈1의5)최소자승법-답안'!$D$9:$D$14</c:f>
              <c:numCache/>
            </c:numRef>
          </c:xVal>
          <c:yVal>
            <c:numRef>
              <c:f>'모듈1의5)최소자승법-답안'!$C$9:$C$14</c:f>
              <c:numCache/>
            </c:numRef>
          </c:yVal>
          <c:smooth val="0"/>
        </c:ser>
        <c:axId val="66482915"/>
        <c:axId val="61475324"/>
      </c:scatterChart>
      <c:valAx>
        <c:axId val="6648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5324"/>
        <c:crosses val="autoZero"/>
        <c:crossBetween val="midCat"/>
        <c:dispUnits/>
      </c:valAx>
      <c:valAx>
        <c:axId val="61475324"/>
        <c:scaling>
          <c:orientation val="minMax"/>
          <c:max val="3700"/>
          <c:min val="2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29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503"/>
          <c:w val="0.234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025"/>
          <c:w val="0.881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'모듈1의5)최소자승법-답안'!$E$146</c:f>
              <c:strCache>
                <c:ptCount val="1"/>
                <c:pt idx="0">
                  <c:v>수요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'모듈1의5)최소자승법-답안'!$B$147:$B$158</c:f>
              <c:strCache/>
            </c:strRef>
          </c:cat>
          <c:val>
            <c:numRef>
              <c:f>'모듈1의5)최소자승법-답안'!$E$147:$E$158</c:f>
              <c:numCache/>
            </c:numRef>
          </c:val>
          <c:smooth val="0"/>
        </c:ser>
        <c:marker val="1"/>
        <c:axId val="16407005"/>
        <c:axId val="13445318"/>
      </c:lineChart>
      <c:catAx>
        <c:axId val="1640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5318"/>
        <c:crosses val="autoZero"/>
        <c:auto val="1"/>
        <c:lblOffset val="100"/>
        <c:tickLblSkip val="1"/>
        <c:noMultiLvlLbl val="0"/>
      </c:catAx>
      <c:valAx>
        <c:axId val="13445318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7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25"/>
          <c:y val="0.5275"/>
          <c:w val="0.0895"/>
          <c:h val="0.0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7</xdr:col>
      <xdr:colOff>314325</xdr:colOff>
      <xdr:row>55</xdr:row>
      <xdr:rowOff>57150</xdr:rowOff>
    </xdr:to>
    <xdr:graphicFrame>
      <xdr:nvGraphicFramePr>
        <xdr:cNvPr id="1" name="차트 1"/>
        <xdr:cNvGraphicFramePr/>
      </xdr:nvGraphicFramePr>
      <xdr:xfrm>
        <a:off x="819150" y="10610850"/>
        <a:ext cx="72104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130</xdr:row>
      <xdr:rowOff>47625</xdr:rowOff>
    </xdr:from>
    <xdr:to>
      <xdr:col>4</xdr:col>
      <xdr:colOff>971550</xdr:colOff>
      <xdr:row>130</xdr:row>
      <xdr:rowOff>247650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48050" y="36071175"/>
          <a:ext cx="1571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162</xdr:row>
      <xdr:rowOff>0</xdr:rowOff>
    </xdr:from>
    <xdr:to>
      <xdr:col>7</xdr:col>
      <xdr:colOff>314325</xdr:colOff>
      <xdr:row>179</xdr:row>
      <xdr:rowOff>57150</xdr:rowOff>
    </xdr:to>
    <xdr:graphicFrame>
      <xdr:nvGraphicFramePr>
        <xdr:cNvPr id="3" name="차트 6"/>
        <xdr:cNvGraphicFramePr/>
      </xdr:nvGraphicFramePr>
      <xdr:xfrm>
        <a:off x="819150" y="44862750"/>
        <a:ext cx="7210425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647700</xdr:colOff>
      <xdr:row>22</xdr:row>
      <xdr:rowOff>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57531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20</xdr:row>
      <xdr:rowOff>76200</xdr:rowOff>
    </xdr:from>
    <xdr:to>
      <xdr:col>3</xdr:col>
      <xdr:colOff>0</xdr:colOff>
      <xdr:row>22</xdr:row>
      <xdr:rowOff>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571500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24</xdr:row>
      <xdr:rowOff>76200</xdr:rowOff>
    </xdr:from>
    <xdr:to>
      <xdr:col>4</xdr:col>
      <xdr:colOff>800100</xdr:colOff>
      <xdr:row>25</xdr:row>
      <xdr:rowOff>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81400" y="68199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126</xdr:row>
      <xdr:rowOff>57150</xdr:rowOff>
    </xdr:from>
    <xdr:to>
      <xdr:col>2</xdr:col>
      <xdr:colOff>885825</xdr:colOff>
      <xdr:row>128</xdr:row>
      <xdr:rowOff>0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" y="34975800"/>
          <a:ext cx="1876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124</xdr:row>
      <xdr:rowOff>76200</xdr:rowOff>
    </xdr:from>
    <xdr:to>
      <xdr:col>1</xdr:col>
      <xdr:colOff>771525</xdr:colOff>
      <xdr:row>126</xdr:row>
      <xdr:rowOff>0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3444240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122</xdr:row>
      <xdr:rowOff>57150</xdr:rowOff>
    </xdr:from>
    <xdr:to>
      <xdr:col>2</xdr:col>
      <xdr:colOff>1038225</xdr:colOff>
      <xdr:row>124</xdr:row>
      <xdr:rowOff>0</xdr:rowOff>
    </xdr:to>
    <xdr:pic>
      <xdr:nvPicPr>
        <xdr:cNvPr id="9" name="그림 9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33870900"/>
          <a:ext cx="2047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3"/>
  <sheetViews>
    <sheetView tabSelected="1" zoomScale="70" zoomScaleNormal="70" zoomScalePageLayoutView="0" workbookViewId="0" topLeftCell="A1">
      <selection activeCell="A1" sqref="A1"/>
    </sheetView>
  </sheetViews>
  <sheetFormatPr defaultColWidth="10.75390625" defaultRowHeight="21.75" customHeight="1"/>
  <cols>
    <col min="1" max="1" width="10.75390625" style="1" customWidth="1"/>
    <col min="2" max="2" width="14.00390625" style="1" customWidth="1"/>
    <col min="3" max="3" width="17.50390625" style="1" customWidth="1"/>
    <col min="4" max="4" width="10.875" style="1" bestFit="1" customWidth="1"/>
    <col min="5" max="5" width="15.125" style="1" customWidth="1"/>
    <col min="6" max="7" width="16.50390625" style="1" bestFit="1" customWidth="1"/>
    <col min="8" max="8" width="10.875" style="1" bestFit="1" customWidth="1"/>
    <col min="9" max="9" width="13.875" style="1" customWidth="1"/>
    <col min="10" max="10" width="13.50390625" style="1" customWidth="1"/>
    <col min="11" max="11" width="14.625" style="1" customWidth="1"/>
    <col min="12" max="12" width="10.75390625" style="1" customWidth="1"/>
    <col min="13" max="13" width="14.25390625" style="1" customWidth="1"/>
    <col min="14" max="16384" width="10.75390625" style="1" customWidth="1"/>
  </cols>
  <sheetData>
    <row r="1" spans="3:6" ht="30.75" customHeight="1">
      <c r="C1" s="134" t="s">
        <v>76</v>
      </c>
      <c r="D1" s="134"/>
      <c r="E1" s="134"/>
      <c r="F1" s="134"/>
    </row>
    <row r="2" spans="3:6" ht="21.75" customHeight="1">
      <c r="C2" s="101"/>
      <c r="D2" s="101"/>
      <c r="E2" s="101"/>
      <c r="F2" s="101"/>
    </row>
    <row r="3" spans="2:6" ht="21.75" customHeight="1">
      <c r="B3" s="47" t="s">
        <v>75</v>
      </c>
      <c r="C3" s="101"/>
      <c r="D3" s="101"/>
      <c r="E3" s="101"/>
      <c r="F3" s="101"/>
    </row>
    <row r="4" spans="2:6" ht="21.75" customHeight="1">
      <c r="B4" s="46"/>
      <c r="C4" s="101"/>
      <c r="D4" s="101"/>
      <c r="E4" s="101"/>
      <c r="F4" s="101"/>
    </row>
    <row r="5" spans="2:3" ht="21.75" customHeight="1">
      <c r="B5" s="1" t="s">
        <v>74</v>
      </c>
      <c r="C5" s="46"/>
    </row>
    <row r="6" ht="21.75" customHeight="1" thickBot="1"/>
    <row r="7" spans="2:6" ht="21.75" customHeight="1">
      <c r="B7" s="19" t="s">
        <v>73</v>
      </c>
      <c r="C7" s="59" t="s">
        <v>72</v>
      </c>
      <c r="D7" s="59" t="s">
        <v>71</v>
      </c>
      <c r="E7" s="18" t="s">
        <v>70</v>
      </c>
      <c r="F7" s="17" t="s">
        <v>69</v>
      </c>
    </row>
    <row r="8" spans="2:6" ht="21.75" customHeight="1">
      <c r="B8" s="65"/>
      <c r="C8" s="100" t="s">
        <v>68</v>
      </c>
      <c r="D8" s="13"/>
      <c r="E8" s="99"/>
      <c r="F8" s="98"/>
    </row>
    <row r="9" spans="2:6" ht="21.75" customHeight="1">
      <c r="B9" s="65" t="s">
        <v>13</v>
      </c>
      <c r="C9" s="56">
        <v>2730</v>
      </c>
      <c r="D9" s="13"/>
      <c r="E9" s="13"/>
      <c r="F9" s="97"/>
    </row>
    <row r="10" spans="2:6" ht="21.75" customHeight="1">
      <c r="B10" s="65" t="s">
        <v>12</v>
      </c>
      <c r="C10" s="56">
        <v>2900</v>
      </c>
      <c r="D10" s="13"/>
      <c r="E10" s="13"/>
      <c r="F10" s="97"/>
    </row>
    <row r="11" spans="2:6" ht="21.75" customHeight="1">
      <c r="B11" s="65" t="s">
        <v>11</v>
      </c>
      <c r="C11" s="56">
        <v>3140</v>
      </c>
      <c r="D11" s="13"/>
      <c r="E11" s="13"/>
      <c r="F11" s="97"/>
    </row>
    <row r="12" spans="2:6" ht="21.75" customHeight="1">
      <c r="B12" s="65" t="s">
        <v>10</v>
      </c>
      <c r="C12" s="56">
        <v>3350</v>
      </c>
      <c r="D12" s="13"/>
      <c r="E12" s="13"/>
      <c r="F12" s="97"/>
    </row>
    <row r="13" spans="2:6" ht="21.75" customHeight="1">
      <c r="B13" s="65" t="s">
        <v>9</v>
      </c>
      <c r="C13" s="56">
        <v>3440</v>
      </c>
      <c r="D13" s="13"/>
      <c r="E13" s="13"/>
      <c r="F13" s="97"/>
    </row>
    <row r="14" spans="2:6" ht="21.75" customHeight="1">
      <c r="B14" s="65" t="s">
        <v>8</v>
      </c>
      <c r="C14" s="56">
        <v>3640</v>
      </c>
      <c r="D14" s="13"/>
      <c r="E14" s="13"/>
      <c r="F14" s="97"/>
    </row>
    <row r="15" spans="2:6" ht="21.75" customHeight="1" thickBot="1">
      <c r="B15" s="42" t="s">
        <v>67</v>
      </c>
      <c r="C15" s="96">
        <f>SUM(C9:C14)</f>
        <v>19200</v>
      </c>
      <c r="D15" s="8"/>
      <c r="E15" s="8"/>
      <c r="F15" s="48"/>
    </row>
    <row r="16" spans="2:7" ht="21.75" customHeight="1">
      <c r="B16" s="95"/>
      <c r="C16" s="94"/>
      <c r="D16" s="94"/>
      <c r="E16" s="94"/>
      <c r="F16" s="94"/>
      <c r="G16" s="24"/>
    </row>
    <row r="18" ht="21.75" customHeight="1">
      <c r="B18" s="1" t="s">
        <v>66</v>
      </c>
    </row>
    <row r="19" ht="21.75" customHeight="1" thickBot="1"/>
    <row r="20" spans="2:4" ht="21.75" customHeight="1" thickBot="1">
      <c r="B20" s="128" t="s">
        <v>65</v>
      </c>
      <c r="C20" s="129"/>
      <c r="D20" s="130"/>
    </row>
    <row r="21" spans="2:6" ht="21.75" customHeight="1">
      <c r="B21" s="35" t="s">
        <v>32</v>
      </c>
      <c r="C21" s="37" t="s">
        <v>31</v>
      </c>
      <c r="F21" s="4"/>
    </row>
    <row r="22" spans="2:6" ht="21.75" customHeight="1">
      <c r="B22" s="35"/>
      <c r="C22" s="35"/>
      <c r="F22" s="4"/>
    </row>
    <row r="23" spans="2:6" ht="21.75" customHeight="1">
      <c r="B23"/>
      <c r="C23" s="93"/>
      <c r="F23" s="4"/>
    </row>
    <row r="24" ht="21.75" customHeight="1">
      <c r="C24" s="1" t="s">
        <v>29</v>
      </c>
    </row>
    <row r="25" spans="2:6" ht="21.75" customHeight="1">
      <c r="B25"/>
      <c r="C25" s="4" t="s">
        <v>28</v>
      </c>
      <c r="D25" s="92"/>
      <c r="E25" s="35"/>
      <c r="F25" s="4" t="s">
        <v>26</v>
      </c>
    </row>
    <row r="27" ht="21.75" customHeight="1">
      <c r="G27" s="4"/>
    </row>
    <row r="28" spans="2:7" ht="21.75" customHeight="1">
      <c r="B28" s="21" t="s">
        <v>64</v>
      </c>
      <c r="C28" s="33"/>
      <c r="F28" s="4"/>
      <c r="G28" s="4"/>
    </row>
    <row r="29" spans="2:7" ht="21.75" customHeight="1" thickBot="1">
      <c r="B29" s="20"/>
      <c r="C29" s="20"/>
      <c r="F29" s="4"/>
      <c r="G29" s="4"/>
    </row>
    <row r="30" spans="2:7" ht="21.75" customHeight="1">
      <c r="B30" s="60" t="s">
        <v>24</v>
      </c>
      <c r="C30" s="91"/>
      <c r="F30" s="4"/>
      <c r="G30" s="4"/>
    </row>
    <row r="31" spans="2:5" ht="21.75" customHeight="1" thickBot="1">
      <c r="B31" s="52" t="s">
        <v>23</v>
      </c>
      <c r="C31" s="90"/>
      <c r="D31" s="26"/>
      <c r="E31" s="22"/>
    </row>
    <row r="32" spans="2:5" ht="21.75" customHeight="1">
      <c r="B32" s="89"/>
      <c r="C32" s="88"/>
      <c r="D32" s="26"/>
      <c r="E32" s="22"/>
    </row>
    <row r="33" spans="2:5" ht="21.75" customHeight="1" thickBot="1">
      <c r="B33" s="1" t="s">
        <v>21</v>
      </c>
      <c r="E33" s="22"/>
    </row>
    <row r="34" spans="2:5" ht="21.75" customHeight="1" thickBot="1">
      <c r="B34" s="131" t="s">
        <v>63</v>
      </c>
      <c r="C34" s="132"/>
      <c r="D34" s="133"/>
      <c r="E34" s="22"/>
    </row>
    <row r="35" spans="2:5" ht="21.75" customHeight="1">
      <c r="B35" s="87"/>
      <c r="C35" s="87"/>
      <c r="D35" s="87"/>
      <c r="E35" s="22"/>
    </row>
    <row r="36" ht="21.75" customHeight="1">
      <c r="J36" s="4"/>
    </row>
    <row r="37" spans="2:10" ht="21.75" customHeight="1">
      <c r="B37" s="1" t="s">
        <v>62</v>
      </c>
      <c r="J37" s="4"/>
    </row>
    <row r="38" ht="21.75" customHeight="1">
      <c r="J38" s="4"/>
    </row>
    <row r="39" ht="21.75" customHeight="1">
      <c r="J39" s="4"/>
    </row>
    <row r="40" ht="21.75" customHeight="1">
      <c r="J40" s="4"/>
    </row>
    <row r="41" ht="21.75" customHeight="1">
      <c r="J41" s="4"/>
    </row>
    <row r="42" ht="21.75" customHeight="1">
      <c r="J42" s="4"/>
    </row>
    <row r="43" ht="21.75" customHeight="1">
      <c r="J43" s="4"/>
    </row>
    <row r="44" ht="21.75" customHeight="1">
      <c r="J44" s="4"/>
    </row>
    <row r="45" ht="21.75" customHeight="1">
      <c r="J45" s="4"/>
    </row>
    <row r="46" ht="21.75" customHeight="1">
      <c r="J46" s="4"/>
    </row>
    <row r="59" ht="21.75" customHeight="1">
      <c r="B59" s="1" t="s">
        <v>61</v>
      </c>
    </row>
    <row r="60" ht="21.75" customHeight="1" thickBot="1"/>
    <row r="61" spans="2:10" ht="21.75" customHeight="1">
      <c r="B61" s="86"/>
      <c r="C61" s="85"/>
      <c r="D61" s="85"/>
      <c r="E61" s="85"/>
      <c r="F61" s="85"/>
      <c r="G61" s="85"/>
      <c r="H61" s="85"/>
      <c r="I61" s="85"/>
      <c r="J61" s="84"/>
    </row>
    <row r="62" spans="2:10" ht="21.75" customHeight="1">
      <c r="B62" s="81"/>
      <c r="C62" s="80"/>
      <c r="D62" s="80"/>
      <c r="E62" s="80"/>
      <c r="F62" s="80"/>
      <c r="G62" s="80"/>
      <c r="H62" s="80"/>
      <c r="I62" s="80"/>
      <c r="J62" s="79"/>
    </row>
    <row r="63" spans="2:10" ht="21.75" customHeight="1">
      <c r="B63" s="83"/>
      <c r="C63" s="82"/>
      <c r="D63" s="80"/>
      <c r="E63" s="80"/>
      <c r="F63" s="80"/>
      <c r="G63" s="80"/>
      <c r="H63" s="80"/>
      <c r="I63" s="80"/>
      <c r="J63" s="79"/>
    </row>
    <row r="64" spans="2:10" ht="21.75" customHeight="1">
      <c r="B64" s="75"/>
      <c r="C64" s="74"/>
      <c r="D64" s="80"/>
      <c r="E64" s="80"/>
      <c r="F64" s="80"/>
      <c r="G64" s="80"/>
      <c r="H64" s="80"/>
      <c r="I64" s="80"/>
      <c r="J64" s="79"/>
    </row>
    <row r="65" spans="2:10" ht="21.75" customHeight="1">
      <c r="B65" s="75"/>
      <c r="C65" s="74"/>
      <c r="D65" s="80"/>
      <c r="E65" s="80"/>
      <c r="F65" s="80"/>
      <c r="G65" s="80"/>
      <c r="H65" s="80"/>
      <c r="I65" s="80"/>
      <c r="J65" s="79"/>
    </row>
    <row r="66" spans="2:10" ht="21.75" customHeight="1">
      <c r="B66" s="75"/>
      <c r="C66" s="74"/>
      <c r="D66" s="80"/>
      <c r="E66" s="80"/>
      <c r="F66" s="80"/>
      <c r="G66" s="80"/>
      <c r="H66" s="80"/>
      <c r="I66" s="80"/>
      <c r="J66" s="79"/>
    </row>
    <row r="67" spans="2:10" ht="21.75" customHeight="1">
      <c r="B67" s="75"/>
      <c r="C67" s="74"/>
      <c r="D67" s="80"/>
      <c r="E67" s="80"/>
      <c r="F67" s="80"/>
      <c r="G67" s="80"/>
      <c r="H67" s="80"/>
      <c r="I67" s="80"/>
      <c r="J67" s="79"/>
    </row>
    <row r="68" spans="2:10" ht="21.75" customHeight="1">
      <c r="B68" s="75"/>
      <c r="C68" s="74"/>
      <c r="D68" s="80"/>
      <c r="E68" s="80"/>
      <c r="F68" s="80"/>
      <c r="G68" s="80"/>
      <c r="H68" s="80"/>
      <c r="I68" s="80"/>
      <c r="J68" s="79"/>
    </row>
    <row r="69" spans="2:10" ht="21.75" customHeight="1">
      <c r="B69" s="81"/>
      <c r="C69" s="80"/>
      <c r="D69" s="80"/>
      <c r="E69" s="80"/>
      <c r="F69" s="80"/>
      <c r="G69" s="80"/>
      <c r="H69" s="80"/>
      <c r="I69" s="80"/>
      <c r="J69" s="79"/>
    </row>
    <row r="70" spans="2:10" ht="21.75" customHeight="1">
      <c r="B70" s="81"/>
      <c r="C70" s="80"/>
      <c r="D70" s="80"/>
      <c r="E70" s="80"/>
      <c r="F70" s="80"/>
      <c r="G70" s="80"/>
      <c r="H70" s="80"/>
      <c r="I70" s="80"/>
      <c r="J70" s="79"/>
    </row>
    <row r="71" spans="2:10" ht="21.75" customHeight="1">
      <c r="B71" s="78"/>
      <c r="C71" s="77"/>
      <c r="D71" s="77"/>
      <c r="E71" s="77"/>
      <c r="F71" s="77"/>
      <c r="G71" s="77"/>
      <c r="H71" s="80"/>
      <c r="I71" s="80"/>
      <c r="J71" s="79"/>
    </row>
    <row r="72" spans="2:10" ht="21.75" customHeight="1">
      <c r="B72" s="75"/>
      <c r="C72" s="74"/>
      <c r="D72" s="74"/>
      <c r="E72" s="74"/>
      <c r="F72" s="74"/>
      <c r="G72" s="74"/>
      <c r="H72" s="80"/>
      <c r="I72" s="80"/>
      <c r="J72" s="79"/>
    </row>
    <row r="73" spans="2:10" ht="21.75" customHeight="1">
      <c r="B73" s="75"/>
      <c r="C73" s="74"/>
      <c r="D73" s="74"/>
      <c r="E73" s="74"/>
      <c r="F73" s="74"/>
      <c r="G73" s="74"/>
      <c r="H73" s="80"/>
      <c r="I73" s="80"/>
      <c r="J73" s="79"/>
    </row>
    <row r="74" spans="2:10" ht="21.75" customHeight="1">
      <c r="B74" s="75"/>
      <c r="C74" s="74"/>
      <c r="D74" s="74"/>
      <c r="E74" s="74"/>
      <c r="F74" s="74"/>
      <c r="G74" s="74"/>
      <c r="H74" s="80"/>
      <c r="I74" s="80"/>
      <c r="J74" s="79"/>
    </row>
    <row r="75" spans="2:10" ht="21.75" customHeight="1">
      <c r="B75" s="81"/>
      <c r="C75" s="80"/>
      <c r="D75" s="80"/>
      <c r="E75" s="80"/>
      <c r="F75" s="80"/>
      <c r="G75" s="80"/>
      <c r="H75" s="80"/>
      <c r="I75" s="80"/>
      <c r="J75" s="79"/>
    </row>
    <row r="76" spans="2:10" ht="21.75" customHeight="1">
      <c r="B76" s="78"/>
      <c r="C76" s="77"/>
      <c r="D76" s="77"/>
      <c r="E76" s="77"/>
      <c r="F76" s="77"/>
      <c r="G76" s="77"/>
      <c r="H76" s="77"/>
      <c r="I76" s="77"/>
      <c r="J76" s="76"/>
    </row>
    <row r="77" spans="2:10" ht="21.75" customHeight="1">
      <c r="B77" s="75"/>
      <c r="C77" s="74"/>
      <c r="D77" s="74"/>
      <c r="E77" s="74"/>
      <c r="F77" s="74"/>
      <c r="G77" s="74"/>
      <c r="H77" s="74"/>
      <c r="I77" s="74"/>
      <c r="J77" s="73"/>
    </row>
    <row r="78" spans="2:10" ht="21.75" customHeight="1" thickBot="1">
      <c r="B78" s="72"/>
      <c r="C78" s="71"/>
      <c r="D78" s="71"/>
      <c r="E78" s="71"/>
      <c r="F78" s="71"/>
      <c r="G78" s="71"/>
      <c r="H78" s="71"/>
      <c r="I78" s="71"/>
      <c r="J78" s="70"/>
    </row>
    <row r="80" ht="21.75" customHeight="1" thickBot="1"/>
    <row r="81" spans="2:3" ht="21.75" customHeight="1">
      <c r="B81" s="19" t="s">
        <v>60</v>
      </c>
      <c r="C81" s="69"/>
    </row>
    <row r="82" spans="2:3" ht="21.75" customHeight="1" thickBot="1">
      <c r="B82" s="42" t="s">
        <v>59</v>
      </c>
      <c r="C82" s="68"/>
    </row>
    <row r="83" spans="2:9" ht="21.75" customHeight="1">
      <c r="B83" s="39"/>
      <c r="C83" s="67"/>
      <c r="H83" s="39"/>
      <c r="I83" s="66"/>
    </row>
    <row r="85" ht="21.75" customHeight="1">
      <c r="B85" s="1" t="s">
        <v>58</v>
      </c>
    </row>
    <row r="86" ht="21.75" customHeight="1" thickBot="1"/>
    <row r="87" spans="2:4" ht="21.75" customHeight="1">
      <c r="B87" s="19"/>
      <c r="C87" s="18" t="s">
        <v>57</v>
      </c>
      <c r="D87" s="17" t="s">
        <v>56</v>
      </c>
    </row>
    <row r="88" spans="2:4" ht="21.75" customHeight="1">
      <c r="B88" s="65" t="s">
        <v>55</v>
      </c>
      <c r="C88" s="13"/>
      <c r="D88" s="64"/>
    </row>
    <row r="89" spans="2:4" ht="21.75" customHeight="1">
      <c r="B89" s="65" t="s">
        <v>54</v>
      </c>
      <c r="C89" s="13"/>
      <c r="D89" s="64"/>
    </row>
    <row r="90" spans="2:4" ht="21.75" customHeight="1">
      <c r="B90" s="65" t="s">
        <v>5</v>
      </c>
      <c r="C90" s="13"/>
      <c r="D90" s="64"/>
    </row>
    <row r="91" spans="2:4" ht="21.75" customHeight="1" thickBot="1">
      <c r="B91" s="42" t="s">
        <v>4</v>
      </c>
      <c r="C91" s="8"/>
      <c r="D91" s="63"/>
    </row>
    <row r="92" spans="2:4" ht="21.75" customHeight="1">
      <c r="B92" s="39"/>
      <c r="C92" s="62"/>
      <c r="D92" s="61"/>
    </row>
    <row r="94" ht="21.75" customHeight="1">
      <c r="B94" s="1" t="s">
        <v>53</v>
      </c>
    </row>
    <row r="95" ht="21.75" customHeight="1" thickBot="1"/>
    <row r="96" spans="2:7" ht="21.75" customHeight="1">
      <c r="B96" s="60" t="s">
        <v>52</v>
      </c>
      <c r="C96" s="59" t="s">
        <v>48</v>
      </c>
      <c r="D96" s="18" t="s">
        <v>47</v>
      </c>
      <c r="E96" s="18" t="s">
        <v>51</v>
      </c>
      <c r="F96" s="58" t="s">
        <v>50</v>
      </c>
      <c r="G96" s="17" t="s">
        <v>49</v>
      </c>
    </row>
    <row r="97" spans="2:7" ht="21.75" customHeight="1">
      <c r="B97" s="57" t="s">
        <v>48</v>
      </c>
      <c r="C97" s="56">
        <v>3200</v>
      </c>
      <c r="D97" s="55">
        <v>91</v>
      </c>
      <c r="E97" s="14"/>
      <c r="F97" s="54"/>
      <c r="G97" s="53"/>
    </row>
    <row r="98" spans="2:7" ht="21.75" customHeight="1">
      <c r="B98" s="57" t="s">
        <v>47</v>
      </c>
      <c r="C98" s="56">
        <v>3150</v>
      </c>
      <c r="D98" s="55">
        <v>90</v>
      </c>
      <c r="E98" s="14"/>
      <c r="F98" s="54"/>
      <c r="G98" s="53"/>
    </row>
    <row r="99" spans="2:7" ht="21.75" customHeight="1">
      <c r="B99" s="57" t="s">
        <v>46</v>
      </c>
      <c r="C99" s="56">
        <v>3160</v>
      </c>
      <c r="D99" s="55">
        <v>77</v>
      </c>
      <c r="E99" s="14"/>
      <c r="F99" s="54"/>
      <c r="G99" s="53"/>
    </row>
    <row r="100" spans="2:7" ht="21.75" customHeight="1">
      <c r="B100" s="57" t="s">
        <v>45</v>
      </c>
      <c r="C100" s="56">
        <v>3250</v>
      </c>
      <c r="D100" s="55">
        <v>94</v>
      </c>
      <c r="E100" s="14"/>
      <c r="F100" s="54"/>
      <c r="G100" s="53"/>
    </row>
    <row r="101" spans="2:7" ht="21.75" customHeight="1">
      <c r="B101" s="57" t="s">
        <v>44</v>
      </c>
      <c r="C101" s="56">
        <v>3300</v>
      </c>
      <c r="D101" s="55">
        <v>90</v>
      </c>
      <c r="E101" s="14"/>
      <c r="F101" s="54"/>
      <c r="G101" s="53"/>
    </row>
    <row r="102" spans="2:7" ht="21.75" customHeight="1">
      <c r="B102" s="57" t="s">
        <v>43</v>
      </c>
      <c r="C102" s="56">
        <v>2500</v>
      </c>
      <c r="D102" s="55">
        <v>86</v>
      </c>
      <c r="E102" s="14"/>
      <c r="F102" s="54"/>
      <c r="G102" s="53"/>
    </row>
    <row r="103" spans="2:7" ht="21.75" customHeight="1" thickBot="1">
      <c r="B103" s="52" t="s">
        <v>42</v>
      </c>
      <c r="C103" s="51">
        <v>6000</v>
      </c>
      <c r="D103" s="50">
        <v>97</v>
      </c>
      <c r="E103" s="9"/>
      <c r="F103" s="49"/>
      <c r="G103" s="48"/>
    </row>
    <row r="106" ht="21.75" customHeight="1">
      <c r="B106" s="47" t="s">
        <v>41</v>
      </c>
    </row>
    <row r="107" ht="21.75" customHeight="1">
      <c r="B107" s="46"/>
    </row>
    <row r="108" ht="21.75" customHeight="1">
      <c r="B108" s="1" t="s">
        <v>40</v>
      </c>
    </row>
    <row r="109" ht="21.75" customHeight="1" thickBot="1"/>
    <row r="110" spans="2:8" ht="21.75" customHeight="1">
      <c r="B110" s="19" t="s">
        <v>18</v>
      </c>
      <c r="C110" s="17" t="s">
        <v>39</v>
      </c>
      <c r="D110" s="18" t="s">
        <v>17</v>
      </c>
      <c r="E110" s="18" t="s">
        <v>38</v>
      </c>
      <c r="F110" s="18" t="s">
        <v>16</v>
      </c>
      <c r="G110" s="18" t="s">
        <v>37</v>
      </c>
      <c r="H110" s="17" t="s">
        <v>36</v>
      </c>
    </row>
    <row r="111" spans="2:8" ht="21.75" customHeight="1">
      <c r="B111" s="15" t="s">
        <v>13</v>
      </c>
      <c r="C111" s="45">
        <v>143</v>
      </c>
      <c r="D111" s="16"/>
      <c r="E111" s="16"/>
      <c r="F111" s="16"/>
      <c r="G111" s="16"/>
      <c r="H111" s="43"/>
    </row>
    <row r="112" spans="2:8" ht="21.75" customHeight="1">
      <c r="B112" s="15" t="s">
        <v>12</v>
      </c>
      <c r="C112" s="44">
        <v>146</v>
      </c>
      <c r="D112" s="14"/>
      <c r="E112" s="16"/>
      <c r="F112" s="16"/>
      <c r="G112" s="16"/>
      <c r="H112" s="43"/>
    </row>
    <row r="113" spans="2:8" ht="21.75" customHeight="1">
      <c r="B113" s="15" t="s">
        <v>11</v>
      </c>
      <c r="C113" s="44">
        <v>148</v>
      </c>
      <c r="D113" s="14"/>
      <c r="E113" s="16"/>
      <c r="F113" s="16"/>
      <c r="G113" s="16"/>
      <c r="H113" s="43"/>
    </row>
    <row r="114" spans="2:8" ht="21.75" customHeight="1">
      <c r="B114" s="15" t="s">
        <v>10</v>
      </c>
      <c r="C114" s="44">
        <v>150</v>
      </c>
      <c r="D114" s="14"/>
      <c r="E114" s="16"/>
      <c r="F114" s="16"/>
      <c r="G114" s="16"/>
      <c r="H114" s="43"/>
    </row>
    <row r="115" spans="2:8" ht="21.75" customHeight="1">
      <c r="B115" s="15" t="s">
        <v>9</v>
      </c>
      <c r="C115" s="44">
        <v>155</v>
      </c>
      <c r="D115" s="14"/>
      <c r="E115" s="16"/>
      <c r="F115" s="16"/>
      <c r="G115" s="16"/>
      <c r="H115" s="43"/>
    </row>
    <row r="116" spans="2:8" ht="21.75" customHeight="1">
      <c r="B116" s="15" t="s">
        <v>8</v>
      </c>
      <c r="C116" s="44">
        <v>147</v>
      </c>
      <c r="D116" s="14"/>
      <c r="E116" s="16"/>
      <c r="F116" s="16"/>
      <c r="G116" s="16"/>
      <c r="H116" s="43"/>
    </row>
    <row r="117" spans="2:8" ht="21.75" customHeight="1" thickBot="1">
      <c r="B117" s="42" t="s">
        <v>35</v>
      </c>
      <c r="C117" s="41">
        <f>SUM(C111:C116)</f>
        <v>889</v>
      </c>
      <c r="D117" s="9"/>
      <c r="E117" s="9"/>
      <c r="F117" s="9"/>
      <c r="G117" s="9"/>
      <c r="H117" s="40"/>
    </row>
    <row r="118" spans="2:8" ht="21.75" customHeight="1">
      <c r="B118" s="39"/>
      <c r="C118" s="38"/>
      <c r="D118" s="38"/>
      <c r="E118" s="38"/>
      <c r="F118" s="38"/>
      <c r="G118" s="38"/>
      <c r="H118" s="38"/>
    </row>
    <row r="119" spans="2:8" ht="21.75" customHeight="1">
      <c r="B119" s="39"/>
      <c r="C119" s="38"/>
      <c r="D119" s="38"/>
      <c r="E119" s="38"/>
      <c r="F119" s="38"/>
      <c r="G119" s="38"/>
      <c r="H119" s="38"/>
    </row>
    <row r="120" ht="21.75" customHeight="1">
      <c r="B120" s="1" t="s">
        <v>34</v>
      </c>
    </row>
    <row r="121" ht="21.75" customHeight="1" thickBot="1"/>
    <row r="122" spans="2:5" ht="21.75" customHeight="1" thickBot="1">
      <c r="B122" s="125" t="s">
        <v>33</v>
      </c>
      <c r="C122" s="126"/>
      <c r="D122" s="126"/>
      <c r="E122" s="127"/>
    </row>
    <row r="123" spans="2:6" ht="21.75" customHeight="1">
      <c r="B123" s="35" t="s">
        <v>32</v>
      </c>
      <c r="C123" s="37"/>
      <c r="F123" s="4"/>
    </row>
    <row r="124" spans="2:6" ht="21.75" customHeight="1">
      <c r="B124" s="35"/>
      <c r="C124" s="35"/>
      <c r="F124" s="4"/>
    </row>
    <row r="125" spans="2:6" ht="21.75" customHeight="1">
      <c r="B125" s="35" t="s">
        <v>31</v>
      </c>
      <c r="C125" s="37"/>
      <c r="F125" s="4"/>
    </row>
    <row r="126" spans="2:6" ht="21.75" customHeight="1">
      <c r="B126" s="35"/>
      <c r="C126" s="35"/>
      <c r="F126" s="4"/>
    </row>
    <row r="127" spans="2:6" ht="21.75" customHeight="1">
      <c r="B127" s="35" t="s">
        <v>30</v>
      </c>
      <c r="C127" s="35"/>
      <c r="E127"/>
      <c r="F127" s="4"/>
    </row>
    <row r="128" spans="2:6" ht="21.75" customHeight="1">
      <c r="B128" s="35"/>
      <c r="C128" s="35"/>
      <c r="F128" s="4"/>
    </row>
    <row r="129" ht="21.75" customHeight="1">
      <c r="F129" s="4"/>
    </row>
    <row r="130" ht="21.75" customHeight="1">
      <c r="C130" s="1" t="s">
        <v>29</v>
      </c>
    </row>
    <row r="131" spans="3:6" ht="21.75" customHeight="1">
      <c r="C131" s="4" t="s">
        <v>28</v>
      </c>
      <c r="D131" s="36" t="s">
        <v>27</v>
      </c>
      <c r="E131" s="35"/>
      <c r="F131" s="4" t="s">
        <v>26</v>
      </c>
    </row>
    <row r="132" spans="3:6" ht="21.75" customHeight="1">
      <c r="C132" s="4"/>
      <c r="D132" s="34"/>
      <c r="E132" s="24"/>
      <c r="F132" s="4"/>
    </row>
    <row r="133" ht="21.75" customHeight="1">
      <c r="G133" s="4"/>
    </row>
    <row r="134" spans="2:7" ht="21.75" customHeight="1">
      <c r="B134" s="21" t="s">
        <v>25</v>
      </c>
      <c r="C134" s="33"/>
      <c r="F134" s="4"/>
      <c r="G134" s="4"/>
    </row>
    <row r="135" spans="2:7" ht="21.75" customHeight="1" thickBot="1">
      <c r="B135" s="20"/>
      <c r="C135" s="20"/>
      <c r="F135" s="4"/>
      <c r="G135" s="4"/>
    </row>
    <row r="136" spans="2:7" ht="21.75" customHeight="1">
      <c r="B136" s="32" t="s">
        <v>24</v>
      </c>
      <c r="C136" s="31"/>
      <c r="F136" s="4"/>
      <c r="G136" s="4"/>
    </row>
    <row r="137" spans="2:7" ht="21.75" customHeight="1">
      <c r="B137" s="30" t="s">
        <v>23</v>
      </c>
      <c r="C137" s="29"/>
      <c r="F137" s="4"/>
      <c r="G137" s="4"/>
    </row>
    <row r="138" spans="2:7" ht="21.75" customHeight="1" thickBot="1">
      <c r="B138" s="28" t="s">
        <v>22</v>
      </c>
      <c r="C138" s="27"/>
      <c r="F138" s="4"/>
      <c r="G138" s="4"/>
    </row>
    <row r="139" spans="4:5" ht="21.75" customHeight="1">
      <c r="D139" s="26"/>
      <c r="E139" s="22"/>
    </row>
    <row r="140" spans="2:5" ht="21.75" customHeight="1" thickBot="1">
      <c r="B140" s="1" t="s">
        <v>21</v>
      </c>
      <c r="E140" s="22"/>
    </row>
    <row r="141" spans="2:5" ht="21.75" customHeight="1" thickBot="1">
      <c r="B141" s="122" t="s">
        <v>20</v>
      </c>
      <c r="C141" s="123"/>
      <c r="D141" s="124"/>
      <c r="E141" s="22"/>
    </row>
    <row r="142" spans="2:5" ht="21.75" customHeight="1">
      <c r="B142" s="25"/>
      <c r="C142" s="25"/>
      <c r="D142" s="25"/>
      <c r="E142" s="22"/>
    </row>
    <row r="143" spans="2:5" ht="21.75" customHeight="1">
      <c r="B143" s="24"/>
      <c r="C143" s="24"/>
      <c r="D143" s="23"/>
      <c r="E143" s="22"/>
    </row>
    <row r="144" spans="2:7" ht="21.75" customHeight="1">
      <c r="B144" s="21" t="s">
        <v>19</v>
      </c>
      <c r="C144" s="20"/>
      <c r="D144" s="4"/>
      <c r="G144" s="4"/>
    </row>
    <row r="145" spans="2:7" ht="21.75" customHeight="1" thickBot="1">
      <c r="B145" s="20"/>
      <c r="C145" s="20"/>
      <c r="D145" s="4"/>
      <c r="G145" s="4"/>
    </row>
    <row r="146" spans="2:7" ht="21.75" customHeight="1">
      <c r="B146" s="19" t="s">
        <v>18</v>
      </c>
      <c r="C146" s="18" t="s">
        <v>17</v>
      </c>
      <c r="D146" s="18" t="s">
        <v>16</v>
      </c>
      <c r="E146" s="18" t="s">
        <v>15</v>
      </c>
      <c r="F146" s="17" t="s">
        <v>14</v>
      </c>
      <c r="G146" s="4"/>
    </row>
    <row r="147" spans="2:7" ht="21.75" customHeight="1">
      <c r="B147" s="15" t="s">
        <v>13</v>
      </c>
      <c r="C147" s="16"/>
      <c r="D147" s="13"/>
      <c r="E147" s="12"/>
      <c r="F147" s="11"/>
      <c r="G147" s="4"/>
    </row>
    <row r="148" spans="2:7" ht="21.75" customHeight="1">
      <c r="B148" s="15" t="s">
        <v>12</v>
      </c>
      <c r="C148" s="14"/>
      <c r="D148" s="13"/>
      <c r="E148" s="12"/>
      <c r="F148" s="11"/>
      <c r="G148" s="4"/>
    </row>
    <row r="149" spans="2:7" ht="21.75" customHeight="1">
      <c r="B149" s="15" t="s">
        <v>11</v>
      </c>
      <c r="C149" s="14"/>
      <c r="D149" s="13"/>
      <c r="E149" s="12"/>
      <c r="F149" s="11"/>
      <c r="G149" s="4"/>
    </row>
    <row r="150" spans="2:7" ht="21.75" customHeight="1">
      <c r="B150" s="15" t="s">
        <v>10</v>
      </c>
      <c r="C150" s="14"/>
      <c r="D150" s="13"/>
      <c r="E150" s="12"/>
      <c r="F150" s="11"/>
      <c r="G150" s="4"/>
    </row>
    <row r="151" spans="2:7" ht="21.75" customHeight="1">
      <c r="B151" s="15" t="s">
        <v>9</v>
      </c>
      <c r="C151" s="14"/>
      <c r="D151" s="13"/>
      <c r="E151" s="12"/>
      <c r="F151" s="11"/>
      <c r="G151" s="4"/>
    </row>
    <row r="152" spans="2:7" ht="21.75" customHeight="1">
      <c r="B152" s="15" t="s">
        <v>8</v>
      </c>
      <c r="C152" s="14"/>
      <c r="D152" s="13"/>
      <c r="E152" s="12"/>
      <c r="F152" s="11"/>
      <c r="G152" s="4"/>
    </row>
    <row r="153" spans="2:7" ht="21.75" customHeight="1">
      <c r="B153" s="15" t="s">
        <v>7</v>
      </c>
      <c r="C153" s="14"/>
      <c r="D153" s="13"/>
      <c r="E153" s="12"/>
      <c r="F153" s="11"/>
      <c r="G153" s="4"/>
    </row>
    <row r="154" spans="2:7" ht="21.75" customHeight="1">
      <c r="B154" s="15" t="s">
        <v>6</v>
      </c>
      <c r="C154" s="14"/>
      <c r="D154" s="13"/>
      <c r="E154" s="12"/>
      <c r="F154" s="11"/>
      <c r="G154" s="4"/>
    </row>
    <row r="155" spans="2:7" ht="21.75" customHeight="1">
      <c r="B155" s="15" t="s">
        <v>5</v>
      </c>
      <c r="C155" s="14"/>
      <c r="D155" s="13"/>
      <c r="E155" s="12"/>
      <c r="F155" s="11"/>
      <c r="G155" s="4"/>
    </row>
    <row r="156" spans="2:7" ht="21.75" customHeight="1">
      <c r="B156" s="15" t="s">
        <v>4</v>
      </c>
      <c r="C156" s="14"/>
      <c r="D156" s="13"/>
      <c r="E156" s="12"/>
      <c r="F156" s="11"/>
      <c r="G156" s="4"/>
    </row>
    <row r="157" spans="2:7" ht="21.75" customHeight="1">
      <c r="B157" s="15" t="s">
        <v>3</v>
      </c>
      <c r="C157" s="14"/>
      <c r="D157" s="13"/>
      <c r="E157" s="12"/>
      <c r="F157" s="11"/>
      <c r="G157" s="4"/>
    </row>
    <row r="158" spans="2:7" ht="21.75" customHeight="1" thickBot="1">
      <c r="B158" s="10" t="s">
        <v>2</v>
      </c>
      <c r="C158" s="9"/>
      <c r="D158" s="8"/>
      <c r="E158" s="7"/>
      <c r="F158" s="6"/>
      <c r="G158" s="4"/>
    </row>
    <row r="159" ht="21.75" customHeight="1">
      <c r="G159" s="4"/>
    </row>
    <row r="160" spans="6:7" ht="21.75" customHeight="1">
      <c r="F160" s="5"/>
      <c r="G160" s="4"/>
    </row>
    <row r="161" spans="2:7" ht="21.75" customHeight="1">
      <c r="B161" s="1" t="s">
        <v>1</v>
      </c>
      <c r="F161" s="5"/>
      <c r="G161" s="4"/>
    </row>
    <row r="162" spans="6:7" ht="21.75" customHeight="1">
      <c r="F162" s="5"/>
      <c r="G162" s="4"/>
    </row>
    <row r="163" spans="6:7" ht="21.75" customHeight="1">
      <c r="F163" s="5"/>
      <c r="G163" s="4"/>
    </row>
    <row r="164" spans="6:7" ht="21.75" customHeight="1">
      <c r="F164" s="5"/>
      <c r="G164" s="4"/>
    </row>
    <row r="165" spans="6:7" ht="21.75" customHeight="1">
      <c r="F165" s="3"/>
      <c r="G165" s="2"/>
    </row>
    <row r="183" ht="21.75" customHeight="1">
      <c r="B183" s="1" t="s">
        <v>0</v>
      </c>
    </row>
  </sheetData>
  <sheetProtection/>
  <mergeCells count="5">
    <mergeCell ref="B141:D141"/>
    <mergeCell ref="B122:E122"/>
    <mergeCell ref="B20:D20"/>
    <mergeCell ref="B34:D34"/>
    <mergeCell ref="C1:F1"/>
  </mergeCells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83"/>
  <sheetViews>
    <sheetView zoomScale="70" zoomScaleNormal="70" zoomScalePageLayoutView="0" workbookViewId="0" topLeftCell="A1">
      <selection activeCell="A1" sqref="A1"/>
    </sheetView>
  </sheetViews>
  <sheetFormatPr defaultColWidth="10.75390625" defaultRowHeight="21.75" customHeight="1"/>
  <cols>
    <col min="1" max="1" width="10.75390625" style="1" customWidth="1"/>
    <col min="2" max="2" width="14.00390625" style="1" customWidth="1"/>
    <col min="3" max="3" width="17.50390625" style="1" customWidth="1"/>
    <col min="4" max="4" width="10.875" style="1" bestFit="1" customWidth="1"/>
    <col min="5" max="5" width="15.125" style="1" customWidth="1"/>
    <col min="6" max="7" width="16.50390625" style="1" bestFit="1" customWidth="1"/>
    <col min="8" max="8" width="10.875" style="1" bestFit="1" customWidth="1"/>
    <col min="9" max="9" width="13.875" style="1" customWidth="1"/>
    <col min="10" max="10" width="13.50390625" style="1" customWidth="1"/>
    <col min="11" max="11" width="14.625" style="1" customWidth="1"/>
    <col min="12" max="12" width="10.75390625" style="1" customWidth="1"/>
    <col min="13" max="13" width="14.25390625" style="1" customWidth="1"/>
    <col min="14" max="16384" width="10.75390625" style="1" customWidth="1"/>
  </cols>
  <sheetData>
    <row r="1" spans="3:6" ht="30.75" customHeight="1">
      <c r="C1" s="134" t="s">
        <v>76</v>
      </c>
      <c r="D1" s="134"/>
      <c r="E1" s="134"/>
      <c r="F1" s="134"/>
    </row>
    <row r="2" spans="3:6" ht="21.75" customHeight="1">
      <c r="C2" s="101"/>
      <c r="D2" s="101"/>
      <c r="E2" s="101"/>
      <c r="F2" s="101"/>
    </row>
    <row r="3" spans="2:6" ht="21.75" customHeight="1">
      <c r="B3" s="47" t="s">
        <v>75</v>
      </c>
      <c r="C3" s="101"/>
      <c r="D3" s="101"/>
      <c r="E3" s="101"/>
      <c r="F3" s="101"/>
    </row>
    <row r="4" spans="2:6" ht="21.75" customHeight="1">
      <c r="B4" s="46"/>
      <c r="C4" s="101"/>
      <c r="D4" s="101"/>
      <c r="E4" s="101"/>
      <c r="F4" s="101"/>
    </row>
    <row r="5" spans="2:3" ht="21.75" customHeight="1" thickBot="1">
      <c r="B5" s="1" t="s">
        <v>74</v>
      </c>
      <c r="C5" s="46"/>
    </row>
    <row r="6" spans="10:14" ht="21.75" customHeight="1" thickBot="1">
      <c r="J6" s="109" t="s">
        <v>98</v>
      </c>
      <c r="K6" s="135" t="s">
        <v>97</v>
      </c>
      <c r="L6" s="135"/>
      <c r="M6" s="135"/>
      <c r="N6" s="136"/>
    </row>
    <row r="7" spans="2:14" ht="21.75" customHeight="1">
      <c r="B7" s="19" t="s">
        <v>73</v>
      </c>
      <c r="C7" s="59" t="s">
        <v>72</v>
      </c>
      <c r="D7" s="59" t="s">
        <v>71</v>
      </c>
      <c r="E7" s="18" t="s">
        <v>70</v>
      </c>
      <c r="F7" s="17" t="s">
        <v>69</v>
      </c>
      <c r="J7" s="65" t="s">
        <v>164</v>
      </c>
      <c r="K7" s="139" t="s">
        <v>182</v>
      </c>
      <c r="L7" s="139"/>
      <c r="M7" s="139"/>
      <c r="N7" s="140"/>
    </row>
    <row r="8" spans="2:14" ht="21.75" customHeight="1">
      <c r="B8" s="65"/>
      <c r="C8" s="100" t="s">
        <v>68</v>
      </c>
      <c r="D8" s="13"/>
      <c r="E8" s="99"/>
      <c r="F8" s="98"/>
      <c r="J8" s="65" t="s">
        <v>181</v>
      </c>
      <c r="K8" s="139" t="s">
        <v>180</v>
      </c>
      <c r="L8" s="139"/>
      <c r="M8" s="139"/>
      <c r="N8" s="140"/>
    </row>
    <row r="9" spans="2:14" ht="21.75" customHeight="1">
      <c r="B9" s="65" t="s">
        <v>13</v>
      </c>
      <c r="C9" s="56">
        <v>2730</v>
      </c>
      <c r="D9" s="13">
        <v>-5</v>
      </c>
      <c r="E9" s="13">
        <f aca="true" t="shared" si="0" ref="E9:E14">D9*D9</f>
        <v>25</v>
      </c>
      <c r="F9" s="97">
        <f aca="true" t="shared" si="1" ref="F9:F14">C9*D9</f>
        <v>-13650</v>
      </c>
      <c r="J9" s="65" t="s">
        <v>179</v>
      </c>
      <c r="K9" s="139" t="s">
        <v>178</v>
      </c>
      <c r="L9" s="139"/>
      <c r="M9" s="139"/>
      <c r="N9" s="140"/>
    </row>
    <row r="10" spans="2:14" ht="21.75" customHeight="1" thickBot="1">
      <c r="B10" s="65" t="s">
        <v>12</v>
      </c>
      <c r="C10" s="56">
        <v>2900</v>
      </c>
      <c r="D10" s="13">
        <v>-3</v>
      </c>
      <c r="E10" s="13">
        <f t="shared" si="0"/>
        <v>9</v>
      </c>
      <c r="F10" s="97">
        <f t="shared" si="1"/>
        <v>-8700</v>
      </c>
      <c r="J10" s="42" t="s">
        <v>177</v>
      </c>
      <c r="K10" s="137" t="s">
        <v>176</v>
      </c>
      <c r="L10" s="137"/>
      <c r="M10" s="137"/>
      <c r="N10" s="138"/>
    </row>
    <row r="11" spans="2:6" ht="21.75" customHeight="1">
      <c r="B11" s="65" t="s">
        <v>11</v>
      </c>
      <c r="C11" s="56">
        <v>3140</v>
      </c>
      <c r="D11" s="13">
        <v>-1</v>
      </c>
      <c r="E11" s="13">
        <f t="shared" si="0"/>
        <v>1</v>
      </c>
      <c r="F11" s="97">
        <f t="shared" si="1"/>
        <v>-3140</v>
      </c>
    </row>
    <row r="12" spans="2:6" ht="21.75" customHeight="1">
      <c r="B12" s="65" t="s">
        <v>10</v>
      </c>
      <c r="C12" s="56">
        <v>3350</v>
      </c>
      <c r="D12" s="13">
        <v>1</v>
      </c>
      <c r="E12" s="13">
        <f t="shared" si="0"/>
        <v>1</v>
      </c>
      <c r="F12" s="97">
        <f t="shared" si="1"/>
        <v>3350</v>
      </c>
    </row>
    <row r="13" spans="2:6" ht="21.75" customHeight="1">
      <c r="B13" s="65" t="s">
        <v>9</v>
      </c>
      <c r="C13" s="56">
        <v>3440</v>
      </c>
      <c r="D13" s="13">
        <v>3</v>
      </c>
      <c r="E13" s="13">
        <f t="shared" si="0"/>
        <v>9</v>
      </c>
      <c r="F13" s="97">
        <f t="shared" si="1"/>
        <v>10320</v>
      </c>
    </row>
    <row r="14" spans="2:6" ht="21.75" customHeight="1">
      <c r="B14" s="65" t="s">
        <v>8</v>
      </c>
      <c r="C14" s="56">
        <v>3640</v>
      </c>
      <c r="D14" s="13">
        <v>5</v>
      </c>
      <c r="E14" s="13">
        <f t="shared" si="0"/>
        <v>25</v>
      </c>
      <c r="F14" s="97">
        <f t="shared" si="1"/>
        <v>18200</v>
      </c>
    </row>
    <row r="15" spans="2:6" ht="21.75" customHeight="1" thickBot="1">
      <c r="B15" s="42" t="s">
        <v>67</v>
      </c>
      <c r="C15" s="96">
        <f>SUM(C9:C14)</f>
        <v>19200</v>
      </c>
      <c r="D15" s="8">
        <f>SUM(D9:D14)</f>
        <v>0</v>
      </c>
      <c r="E15" s="8">
        <f>SUM(E9:E14)</f>
        <v>70</v>
      </c>
      <c r="F15" s="48">
        <f>SUM(F9:F14)</f>
        <v>6380</v>
      </c>
    </row>
    <row r="16" spans="2:7" ht="21.75" customHeight="1">
      <c r="B16" s="95"/>
      <c r="C16" s="94"/>
      <c r="D16" s="94"/>
      <c r="E16" s="94"/>
      <c r="F16" s="94"/>
      <c r="G16" s="24"/>
    </row>
    <row r="18" ht="21.75" customHeight="1">
      <c r="B18" s="1" t="s">
        <v>66</v>
      </c>
    </row>
    <row r="19" ht="21.75" customHeight="1" thickBot="1"/>
    <row r="20" spans="2:4" ht="21.75" customHeight="1" thickBot="1">
      <c r="B20" s="128" t="s">
        <v>65</v>
      </c>
      <c r="C20" s="129"/>
      <c r="D20" s="130"/>
    </row>
    <row r="21" spans="2:6" ht="21.75" customHeight="1">
      <c r="B21" s="92"/>
      <c r="C21" s="37"/>
      <c r="F21" s="4"/>
    </row>
    <row r="22" spans="2:6" ht="21.75" customHeight="1">
      <c r="B22" s="35"/>
      <c r="C22" s="35"/>
      <c r="F22" s="4"/>
    </row>
    <row r="23" spans="2:6" ht="21.75" customHeight="1">
      <c r="B23"/>
      <c r="C23" s="93"/>
      <c r="F23" s="4"/>
    </row>
    <row r="24" ht="21.75" customHeight="1">
      <c r="C24" s="1" t="s">
        <v>29</v>
      </c>
    </row>
    <row r="25" spans="2:6" ht="21.75" customHeight="1">
      <c r="B25"/>
      <c r="C25" s="4" t="s">
        <v>28</v>
      </c>
      <c r="D25" s="92"/>
      <c r="E25" s="35"/>
      <c r="F25" s="4" t="s">
        <v>26</v>
      </c>
    </row>
    <row r="27" ht="21.75" customHeight="1">
      <c r="G27" s="4"/>
    </row>
    <row r="28" spans="2:7" ht="21.75" customHeight="1" thickBot="1">
      <c r="B28" s="21" t="s">
        <v>64</v>
      </c>
      <c r="C28" s="33"/>
      <c r="F28" s="4"/>
      <c r="G28" s="4"/>
    </row>
    <row r="29" spans="2:13" ht="21.75" customHeight="1" thickBot="1">
      <c r="B29" s="20"/>
      <c r="C29" s="20"/>
      <c r="F29" s="4"/>
      <c r="G29" s="4"/>
      <c r="J29" s="109" t="s">
        <v>98</v>
      </c>
      <c r="K29" s="135" t="s">
        <v>97</v>
      </c>
      <c r="L29" s="135"/>
      <c r="M29" s="136"/>
    </row>
    <row r="30" spans="2:13" ht="21.75" customHeight="1">
      <c r="B30" s="60" t="s">
        <v>24</v>
      </c>
      <c r="C30" s="91">
        <f>C15/COUNT(C9:C14)</f>
        <v>3200</v>
      </c>
      <c r="F30" s="4"/>
      <c r="G30" s="4"/>
      <c r="J30" s="65" t="s">
        <v>175</v>
      </c>
      <c r="K30" s="139" t="s">
        <v>174</v>
      </c>
      <c r="L30" s="139"/>
      <c r="M30" s="140"/>
    </row>
    <row r="31" spans="2:13" ht="21.75" customHeight="1" thickBot="1">
      <c r="B31" s="52" t="s">
        <v>23</v>
      </c>
      <c r="C31" s="90">
        <f>F15/E15</f>
        <v>91.14285714285714</v>
      </c>
      <c r="D31" s="26"/>
      <c r="E31" s="22"/>
      <c r="J31" s="65" t="s">
        <v>173</v>
      </c>
      <c r="K31" s="139" t="s">
        <v>171</v>
      </c>
      <c r="L31" s="139"/>
      <c r="M31" s="140"/>
    </row>
    <row r="32" spans="2:13" ht="21.75" customHeight="1" thickBot="1">
      <c r="B32" s="89"/>
      <c r="C32" s="88"/>
      <c r="D32" s="26"/>
      <c r="E32" s="22"/>
      <c r="J32" s="42" t="s">
        <v>172</v>
      </c>
      <c r="K32" s="137" t="s">
        <v>171</v>
      </c>
      <c r="L32" s="137"/>
      <c r="M32" s="138"/>
    </row>
    <row r="33" spans="2:5" ht="21.75" customHeight="1" thickBot="1">
      <c r="B33" s="1" t="s">
        <v>21</v>
      </c>
      <c r="E33" s="22"/>
    </row>
    <row r="34" spans="2:5" ht="21.75" customHeight="1" thickBot="1">
      <c r="B34" s="131" t="s">
        <v>170</v>
      </c>
      <c r="C34" s="132"/>
      <c r="D34" s="133"/>
      <c r="E34" s="22"/>
    </row>
    <row r="35" spans="2:5" ht="21.75" customHeight="1">
      <c r="B35" s="87"/>
      <c r="C35" s="87"/>
      <c r="D35" s="87"/>
      <c r="E35" s="22"/>
    </row>
    <row r="36" spans="10:16" ht="21.75" customHeight="1">
      <c r="J36" s="4"/>
      <c r="K36" s="4"/>
      <c r="L36" s="4"/>
      <c r="M36" s="4"/>
      <c r="N36" s="4"/>
      <c r="O36" s="4"/>
      <c r="P36" s="4"/>
    </row>
    <row r="37" spans="2:16" ht="21.75" customHeight="1" thickBot="1">
      <c r="B37" s="1" t="s">
        <v>62</v>
      </c>
      <c r="J37" s="4"/>
      <c r="K37" s="4"/>
      <c r="L37" s="4"/>
      <c r="M37" s="4"/>
      <c r="N37" s="4"/>
      <c r="O37" s="4"/>
      <c r="P37" s="4"/>
    </row>
    <row r="38" spans="10:16" ht="21.75" customHeight="1" thickBot="1">
      <c r="J38" s="121"/>
      <c r="K38" s="121"/>
      <c r="L38" s="4"/>
      <c r="M38" s="4"/>
      <c r="N38" s="107" t="s">
        <v>88</v>
      </c>
      <c r="O38" s="4"/>
      <c r="P38" s="4"/>
    </row>
    <row r="39" spans="10:16" ht="21.75" customHeight="1">
      <c r="J39" s="106" t="s">
        <v>87</v>
      </c>
      <c r="K39" s="144" t="s">
        <v>169</v>
      </c>
      <c r="L39" s="148"/>
      <c r="M39" s="148"/>
      <c r="N39" s="17"/>
      <c r="O39" s="4"/>
      <c r="P39" s="4"/>
    </row>
    <row r="40" spans="10:16" ht="21.75" customHeight="1">
      <c r="J40" s="147" t="s">
        <v>85</v>
      </c>
      <c r="K40" s="105" t="s">
        <v>168</v>
      </c>
      <c r="L40" s="149" t="s">
        <v>167</v>
      </c>
      <c r="M40" s="149"/>
      <c r="N40" s="104"/>
      <c r="O40" s="4"/>
      <c r="P40" s="4"/>
    </row>
    <row r="41" spans="10:16" ht="21.75" customHeight="1">
      <c r="J41" s="147"/>
      <c r="K41" s="105" t="s">
        <v>166</v>
      </c>
      <c r="L41" s="149" t="s">
        <v>165</v>
      </c>
      <c r="M41" s="149"/>
      <c r="N41" s="104" t="s">
        <v>164</v>
      </c>
      <c r="O41" s="4"/>
      <c r="P41" s="4"/>
    </row>
    <row r="42" spans="10:16" ht="21.75" customHeight="1">
      <c r="J42" s="145"/>
      <c r="K42" s="105" t="s">
        <v>163</v>
      </c>
      <c r="L42" s="149" t="s">
        <v>162</v>
      </c>
      <c r="M42" s="149"/>
      <c r="N42" s="120" t="s">
        <v>161</v>
      </c>
      <c r="O42" s="4"/>
      <c r="P42" s="4"/>
    </row>
    <row r="43" spans="10:16" ht="21.75" customHeight="1" thickBot="1">
      <c r="J43" s="119" t="s">
        <v>160</v>
      </c>
      <c r="K43" s="142" t="s">
        <v>159</v>
      </c>
      <c r="L43" s="150"/>
      <c r="M43" s="150"/>
      <c r="N43" s="118"/>
      <c r="O43" s="4"/>
      <c r="P43" s="4"/>
    </row>
    <row r="44" spans="10:16" ht="21.75" customHeight="1">
      <c r="J44" s="39"/>
      <c r="K44" s="4"/>
      <c r="L44" s="4"/>
      <c r="M44" s="4"/>
      <c r="N44" s="4"/>
      <c r="O44" s="4"/>
      <c r="P44" s="4"/>
    </row>
    <row r="45" spans="10:16" ht="21.75" customHeight="1">
      <c r="J45" s="4"/>
      <c r="K45" s="4"/>
      <c r="L45" s="4"/>
      <c r="M45" s="4"/>
      <c r="N45" s="4"/>
      <c r="O45" s="4"/>
      <c r="P45" s="4"/>
    </row>
    <row r="46" spans="10:16" ht="21.75" customHeight="1">
      <c r="J46" s="4"/>
      <c r="K46" s="4"/>
      <c r="L46" s="4"/>
      <c r="M46" s="4"/>
      <c r="N46" s="4"/>
      <c r="O46" s="4"/>
      <c r="P46" s="4"/>
    </row>
    <row r="59" ht="21.75" customHeight="1">
      <c r="B59" s="1" t="s">
        <v>61</v>
      </c>
    </row>
    <row r="60" ht="21.75" customHeight="1" thickBot="1"/>
    <row r="61" spans="2:10" ht="21.75" customHeight="1">
      <c r="B61" s="86" t="s">
        <v>158</v>
      </c>
      <c r="C61" s="85"/>
      <c r="D61" s="85"/>
      <c r="E61" s="85"/>
      <c r="F61" s="85"/>
      <c r="G61" s="85"/>
      <c r="H61" s="85"/>
      <c r="I61" s="85"/>
      <c r="J61" s="84"/>
    </row>
    <row r="62" spans="2:10" ht="21.75" customHeight="1" thickBot="1">
      <c r="B62" s="81"/>
      <c r="C62" s="80"/>
      <c r="D62" s="80"/>
      <c r="E62" s="80"/>
      <c r="F62" s="80"/>
      <c r="G62" s="80"/>
      <c r="H62" s="80"/>
      <c r="I62" s="80"/>
      <c r="J62" s="79"/>
    </row>
    <row r="63" spans="2:10" ht="21.75" customHeight="1">
      <c r="B63" s="117" t="s">
        <v>157</v>
      </c>
      <c r="C63" s="116"/>
      <c r="D63" s="80"/>
      <c r="E63" s="80"/>
      <c r="F63" s="80"/>
      <c r="G63" s="80"/>
      <c r="H63" s="80"/>
      <c r="I63" s="80"/>
      <c r="J63" s="79"/>
    </row>
    <row r="64" spans="2:10" ht="21.75" customHeight="1">
      <c r="B64" s="75" t="s">
        <v>156</v>
      </c>
      <c r="C64" s="74">
        <v>0.9942810187548005</v>
      </c>
      <c r="D64" s="80"/>
      <c r="E64" s="80"/>
      <c r="F64" s="80"/>
      <c r="G64" s="80"/>
      <c r="H64" s="80"/>
      <c r="I64" s="80"/>
      <c r="J64" s="79"/>
    </row>
    <row r="65" spans="2:10" ht="21.75" customHeight="1">
      <c r="B65" s="75" t="s">
        <v>155</v>
      </c>
      <c r="C65" s="74">
        <v>0.9885947442560838</v>
      </c>
      <c r="D65" s="80"/>
      <c r="E65" s="80"/>
      <c r="F65" s="80"/>
      <c r="G65" s="80"/>
      <c r="H65" s="80"/>
      <c r="I65" s="80"/>
      <c r="J65" s="79"/>
    </row>
    <row r="66" spans="2:10" ht="21.75" customHeight="1">
      <c r="B66" s="75" t="s">
        <v>154</v>
      </c>
      <c r="C66" s="74">
        <v>0.9857434303201048</v>
      </c>
      <c r="D66" s="80"/>
      <c r="E66" s="80"/>
      <c r="F66" s="80"/>
      <c r="G66" s="80"/>
      <c r="H66" s="80"/>
      <c r="I66" s="80"/>
      <c r="J66" s="79"/>
    </row>
    <row r="67" spans="2:10" ht="21.75" customHeight="1">
      <c r="B67" s="75" t="s">
        <v>142</v>
      </c>
      <c r="C67" s="74">
        <v>40.95293465849373</v>
      </c>
      <c r="D67" s="80"/>
      <c r="E67" s="80"/>
      <c r="F67" s="80"/>
      <c r="G67" s="80"/>
      <c r="H67" s="80"/>
      <c r="I67" s="80"/>
      <c r="J67" s="79"/>
    </row>
    <row r="68" spans="2:10" ht="21.75" customHeight="1" thickBot="1">
      <c r="B68" s="72" t="s">
        <v>153</v>
      </c>
      <c r="C68" s="71">
        <v>6</v>
      </c>
      <c r="D68" s="80"/>
      <c r="E68" s="80"/>
      <c r="F68" s="80"/>
      <c r="G68" s="80"/>
      <c r="H68" s="80"/>
      <c r="I68" s="80"/>
      <c r="J68" s="79"/>
    </row>
    <row r="69" spans="2:10" ht="21.75" customHeight="1">
      <c r="B69" s="81"/>
      <c r="C69" s="80"/>
      <c r="D69" s="80"/>
      <c r="E69" s="80"/>
      <c r="F69" s="80"/>
      <c r="G69" s="80"/>
      <c r="H69" s="80"/>
      <c r="I69" s="80"/>
      <c r="J69" s="79"/>
    </row>
    <row r="70" spans="2:10" ht="21.75" customHeight="1" thickBot="1">
      <c r="B70" s="81" t="s">
        <v>152</v>
      </c>
      <c r="C70" s="80"/>
      <c r="D70" s="80"/>
      <c r="E70" s="80"/>
      <c r="F70" s="80"/>
      <c r="G70" s="80"/>
      <c r="H70" s="80"/>
      <c r="I70" s="80"/>
      <c r="J70" s="79"/>
    </row>
    <row r="71" spans="2:10" ht="21.75" customHeight="1">
      <c r="B71" s="115"/>
      <c r="C71" s="114" t="s">
        <v>151</v>
      </c>
      <c r="D71" s="114" t="s">
        <v>150</v>
      </c>
      <c r="E71" s="114" t="s">
        <v>149</v>
      </c>
      <c r="F71" s="114" t="s">
        <v>148</v>
      </c>
      <c r="G71" s="114" t="s">
        <v>147</v>
      </c>
      <c r="H71" s="80"/>
      <c r="I71" s="80"/>
      <c r="J71" s="79"/>
    </row>
    <row r="72" spans="2:10" ht="21.75" customHeight="1">
      <c r="B72" s="75" t="s">
        <v>146</v>
      </c>
      <c r="C72" s="74">
        <v>1</v>
      </c>
      <c r="D72" s="74">
        <v>581491.4285714285</v>
      </c>
      <c r="E72" s="74">
        <v>581491.4285714285</v>
      </c>
      <c r="F72" s="74">
        <v>346.7155025553663</v>
      </c>
      <c r="G72" s="74">
        <v>4.8966595085475876E-05</v>
      </c>
      <c r="H72" s="80"/>
      <c r="I72" s="80"/>
      <c r="J72" s="79"/>
    </row>
    <row r="73" spans="2:10" ht="21.75" customHeight="1">
      <c r="B73" s="75" t="s">
        <v>145</v>
      </c>
      <c r="C73" s="74">
        <v>4</v>
      </c>
      <c r="D73" s="74">
        <v>6708.5714285714275</v>
      </c>
      <c r="E73" s="74">
        <v>1677.1428571428569</v>
      </c>
      <c r="F73" s="74"/>
      <c r="G73" s="74"/>
      <c r="H73" s="80"/>
      <c r="I73" s="80"/>
      <c r="J73" s="79"/>
    </row>
    <row r="74" spans="2:10" ht="21.75" customHeight="1" thickBot="1">
      <c r="B74" s="72" t="s">
        <v>144</v>
      </c>
      <c r="C74" s="71">
        <v>5</v>
      </c>
      <c r="D74" s="71">
        <v>588200</v>
      </c>
      <c r="E74" s="71"/>
      <c r="F74" s="71"/>
      <c r="G74" s="71"/>
      <c r="H74" s="80"/>
      <c r="I74" s="80"/>
      <c r="J74" s="79"/>
    </row>
    <row r="75" spans="2:10" ht="21.75" customHeight="1" thickBot="1">
      <c r="B75" s="81"/>
      <c r="C75" s="80"/>
      <c r="D75" s="80"/>
      <c r="E75" s="80"/>
      <c r="F75" s="80"/>
      <c r="G75" s="80"/>
      <c r="H75" s="80"/>
      <c r="I75" s="80"/>
      <c r="J75" s="79"/>
    </row>
    <row r="76" spans="2:10" ht="21.75" customHeight="1">
      <c r="B76" s="115"/>
      <c r="C76" s="114" t="s">
        <v>143</v>
      </c>
      <c r="D76" s="114" t="s">
        <v>142</v>
      </c>
      <c r="E76" s="114" t="s">
        <v>141</v>
      </c>
      <c r="F76" s="114" t="s">
        <v>140</v>
      </c>
      <c r="G76" s="114" t="s">
        <v>139</v>
      </c>
      <c r="H76" s="114" t="s">
        <v>138</v>
      </c>
      <c r="I76" s="114" t="s">
        <v>137</v>
      </c>
      <c r="J76" s="113" t="s">
        <v>136</v>
      </c>
    </row>
    <row r="77" spans="2:10" ht="21.75" customHeight="1">
      <c r="B77" s="75" t="s">
        <v>135</v>
      </c>
      <c r="C77" s="74">
        <v>3200</v>
      </c>
      <c r="D77" s="74">
        <v>16.718965563808354</v>
      </c>
      <c r="E77" s="74">
        <v>191.39940134376852</v>
      </c>
      <c r="F77" s="74">
        <v>4.470024676191937E-09</v>
      </c>
      <c r="G77" s="74">
        <v>3153.5807098989685</v>
      </c>
      <c r="H77" s="74">
        <v>3246.4192901010315</v>
      </c>
      <c r="I77" s="74">
        <v>3153.5807098989685</v>
      </c>
      <c r="J77" s="73">
        <v>3246.4192901010315</v>
      </c>
    </row>
    <row r="78" spans="2:10" ht="21.75" customHeight="1" thickBot="1">
      <c r="B78" s="72" t="s">
        <v>134</v>
      </c>
      <c r="C78" s="71">
        <v>91.14285714285712</v>
      </c>
      <c r="D78" s="71">
        <v>4.894811914003375</v>
      </c>
      <c r="E78" s="71">
        <v>18.62029813282715</v>
      </c>
      <c r="F78" s="71">
        <v>4.8966595085475876E-05</v>
      </c>
      <c r="G78" s="71">
        <v>77.55268056411236</v>
      </c>
      <c r="H78" s="71">
        <v>104.73303372160188</v>
      </c>
      <c r="I78" s="71">
        <v>77.55268056411236</v>
      </c>
      <c r="J78" s="70">
        <v>104.73303372160188</v>
      </c>
    </row>
    <row r="79" ht="21.75" customHeight="1" thickBot="1"/>
    <row r="80" spans="10:11" ht="21.75" customHeight="1" thickBot="1">
      <c r="J80" s="109" t="s">
        <v>98</v>
      </c>
      <c r="K80" s="112" t="s">
        <v>97</v>
      </c>
    </row>
    <row r="81" spans="2:11" ht="21.75" customHeight="1">
      <c r="B81" s="19" t="s">
        <v>60</v>
      </c>
      <c r="C81" s="69">
        <f>C77</f>
        <v>3200</v>
      </c>
      <c r="J81" s="65" t="s">
        <v>133</v>
      </c>
      <c r="K81" s="111" t="s">
        <v>132</v>
      </c>
    </row>
    <row r="82" spans="2:11" ht="21.75" customHeight="1" thickBot="1">
      <c r="B82" s="42" t="s">
        <v>59</v>
      </c>
      <c r="C82" s="68">
        <f>C78</f>
        <v>91.14285714285712</v>
      </c>
      <c r="J82" s="42" t="s">
        <v>131</v>
      </c>
      <c r="K82" s="110" t="s">
        <v>130</v>
      </c>
    </row>
    <row r="83" spans="2:9" ht="21.75" customHeight="1">
      <c r="B83" s="39"/>
      <c r="C83" s="67"/>
      <c r="H83" s="39"/>
      <c r="I83" s="66"/>
    </row>
    <row r="85" ht="21.75" customHeight="1">
      <c r="B85" s="1" t="s">
        <v>58</v>
      </c>
    </row>
    <row r="86" ht="21.75" customHeight="1" thickBot="1"/>
    <row r="87" spans="2:14" ht="21.75" customHeight="1">
      <c r="B87" s="19"/>
      <c r="C87" s="18" t="s">
        <v>57</v>
      </c>
      <c r="D87" s="17" t="s">
        <v>56</v>
      </c>
      <c r="J87" s="109" t="s">
        <v>98</v>
      </c>
      <c r="K87" s="135" t="s">
        <v>97</v>
      </c>
      <c r="L87" s="135"/>
      <c r="M87" s="135"/>
      <c r="N87" s="136"/>
    </row>
    <row r="88" spans="2:14" ht="21.75" customHeight="1">
      <c r="B88" s="65" t="s">
        <v>55</v>
      </c>
      <c r="C88" s="13">
        <f>$C$30+$C$31*7</f>
        <v>3838</v>
      </c>
      <c r="D88" s="64">
        <f>C88/C14</f>
        <v>1.0543956043956044</v>
      </c>
      <c r="J88" s="65" t="s">
        <v>129</v>
      </c>
      <c r="K88" s="139" t="s">
        <v>128</v>
      </c>
      <c r="L88" s="139"/>
      <c r="M88" s="139"/>
      <c r="N88" s="140"/>
    </row>
    <row r="89" spans="2:14" ht="21.75" customHeight="1" thickBot="1">
      <c r="B89" s="65" t="s">
        <v>54</v>
      </c>
      <c r="C89" s="13">
        <f>$C$30+$C$31*9</f>
        <v>4020.285714285714</v>
      </c>
      <c r="D89" s="64">
        <f>C89/C88</f>
        <v>1.047494975061416</v>
      </c>
      <c r="J89" s="42" t="s">
        <v>127</v>
      </c>
      <c r="K89" s="137" t="s">
        <v>126</v>
      </c>
      <c r="L89" s="137"/>
      <c r="M89" s="137"/>
      <c r="N89" s="138"/>
    </row>
    <row r="90" spans="2:4" ht="21.75" customHeight="1">
      <c r="B90" s="65" t="s">
        <v>5</v>
      </c>
      <c r="C90" s="13">
        <f>$C$30+$C$31*11</f>
        <v>4202.571428571428</v>
      </c>
      <c r="D90" s="64">
        <f>C90/C89</f>
        <v>1.0453414824817</v>
      </c>
    </row>
    <row r="91" spans="2:4" ht="21.75" customHeight="1" thickBot="1">
      <c r="B91" s="42" t="s">
        <v>4</v>
      </c>
      <c r="C91" s="8">
        <f>$C$30+$C$31*13</f>
        <v>4384.857142857143</v>
      </c>
      <c r="D91" s="63">
        <f>C91/C90</f>
        <v>1.0433748045414373</v>
      </c>
    </row>
    <row r="92" spans="2:4" ht="21.75" customHeight="1">
      <c r="B92" s="39"/>
      <c r="C92" s="62"/>
      <c r="D92" s="61"/>
    </row>
    <row r="94" ht="21.75" customHeight="1">
      <c r="B94" s="1" t="s">
        <v>53</v>
      </c>
    </row>
    <row r="95" ht="21.75" customHeight="1" thickBot="1"/>
    <row r="96" spans="2:13" ht="21.75" customHeight="1">
      <c r="B96" s="60" t="s">
        <v>52</v>
      </c>
      <c r="C96" s="59" t="s">
        <v>48</v>
      </c>
      <c r="D96" s="18" t="s">
        <v>47</v>
      </c>
      <c r="E96" s="18" t="s">
        <v>51</v>
      </c>
      <c r="F96" s="58" t="s">
        <v>50</v>
      </c>
      <c r="G96" s="17" t="s">
        <v>49</v>
      </c>
      <c r="J96" s="109" t="s">
        <v>98</v>
      </c>
      <c r="K96" s="135" t="s">
        <v>97</v>
      </c>
      <c r="L96" s="135"/>
      <c r="M96" s="136"/>
    </row>
    <row r="97" spans="2:13" ht="21.75" customHeight="1">
      <c r="B97" s="57" t="s">
        <v>48</v>
      </c>
      <c r="C97" s="56">
        <v>3200</v>
      </c>
      <c r="D97" s="55">
        <v>91</v>
      </c>
      <c r="E97" s="14">
        <f aca="true" t="shared" si="2" ref="E97:E103">C97+D97*7</f>
        <v>3837</v>
      </c>
      <c r="F97" s="54">
        <f aca="true" t="shared" si="3" ref="F97:F103">E97*12</f>
        <v>46044</v>
      </c>
      <c r="G97" s="53">
        <f aca="true" t="shared" si="4" ref="G97:G103">ROUND(F97,-2)</f>
        <v>46000</v>
      </c>
      <c r="J97" s="65" t="s">
        <v>125</v>
      </c>
      <c r="K97" s="139" t="s">
        <v>124</v>
      </c>
      <c r="L97" s="139"/>
      <c r="M97" s="140"/>
    </row>
    <row r="98" spans="2:13" ht="21.75" customHeight="1">
      <c r="B98" s="57" t="s">
        <v>47</v>
      </c>
      <c r="C98" s="56">
        <v>3150</v>
      </c>
      <c r="D98" s="55">
        <v>90</v>
      </c>
      <c r="E98" s="14">
        <f t="shared" si="2"/>
        <v>3780</v>
      </c>
      <c r="F98" s="54">
        <f t="shared" si="3"/>
        <v>45360</v>
      </c>
      <c r="G98" s="53">
        <f t="shared" si="4"/>
        <v>45400</v>
      </c>
      <c r="J98" s="65" t="s">
        <v>123</v>
      </c>
      <c r="K98" s="139" t="s">
        <v>122</v>
      </c>
      <c r="L98" s="139"/>
      <c r="M98" s="140"/>
    </row>
    <row r="99" spans="2:13" ht="21.75" customHeight="1" thickBot="1">
      <c r="B99" s="57" t="s">
        <v>46</v>
      </c>
      <c r="C99" s="56">
        <v>3160</v>
      </c>
      <c r="D99" s="55">
        <v>77</v>
      </c>
      <c r="E99" s="14">
        <f t="shared" si="2"/>
        <v>3699</v>
      </c>
      <c r="F99" s="54">
        <f t="shared" si="3"/>
        <v>44388</v>
      </c>
      <c r="G99" s="53">
        <f t="shared" si="4"/>
        <v>44400</v>
      </c>
      <c r="J99" s="42" t="s">
        <v>121</v>
      </c>
      <c r="K99" s="137" t="s">
        <v>120</v>
      </c>
      <c r="L99" s="137"/>
      <c r="M99" s="138"/>
    </row>
    <row r="100" spans="2:7" ht="21.75" customHeight="1">
      <c r="B100" s="57" t="s">
        <v>45</v>
      </c>
      <c r="C100" s="56">
        <v>3250</v>
      </c>
      <c r="D100" s="55">
        <v>94</v>
      </c>
      <c r="E100" s="14">
        <f t="shared" si="2"/>
        <v>3908</v>
      </c>
      <c r="F100" s="54">
        <f t="shared" si="3"/>
        <v>46896</v>
      </c>
      <c r="G100" s="53">
        <f t="shared" si="4"/>
        <v>46900</v>
      </c>
    </row>
    <row r="101" spans="2:7" ht="21.75" customHeight="1">
      <c r="B101" s="57" t="s">
        <v>44</v>
      </c>
      <c r="C101" s="56">
        <v>3300</v>
      </c>
      <c r="D101" s="55">
        <v>90</v>
      </c>
      <c r="E101" s="14">
        <f t="shared" si="2"/>
        <v>3930</v>
      </c>
      <c r="F101" s="54">
        <f t="shared" si="3"/>
        <v>47160</v>
      </c>
      <c r="G101" s="53">
        <f t="shared" si="4"/>
        <v>47200</v>
      </c>
    </row>
    <row r="102" spans="2:7" ht="21.75" customHeight="1">
      <c r="B102" s="57" t="s">
        <v>43</v>
      </c>
      <c r="C102" s="56">
        <v>2500</v>
      </c>
      <c r="D102" s="55">
        <v>86</v>
      </c>
      <c r="E102" s="14">
        <f t="shared" si="2"/>
        <v>3102</v>
      </c>
      <c r="F102" s="54">
        <f t="shared" si="3"/>
        <v>37224</v>
      </c>
      <c r="G102" s="53">
        <f t="shared" si="4"/>
        <v>37200</v>
      </c>
    </row>
    <row r="103" spans="2:7" ht="21.75" customHeight="1" thickBot="1">
      <c r="B103" s="52" t="s">
        <v>42</v>
      </c>
      <c r="C103" s="51">
        <v>6000</v>
      </c>
      <c r="D103" s="50">
        <v>97</v>
      </c>
      <c r="E103" s="9">
        <f t="shared" si="2"/>
        <v>6679</v>
      </c>
      <c r="F103" s="49">
        <f t="shared" si="3"/>
        <v>80148</v>
      </c>
      <c r="G103" s="48">
        <f t="shared" si="4"/>
        <v>80100</v>
      </c>
    </row>
    <row r="106" ht="21.75" customHeight="1">
      <c r="B106" s="47" t="s">
        <v>41</v>
      </c>
    </row>
    <row r="107" ht="21.75" customHeight="1">
      <c r="B107" s="46"/>
    </row>
    <row r="108" ht="21.75" customHeight="1">
      <c r="B108" s="1" t="s">
        <v>40</v>
      </c>
    </row>
    <row r="109" ht="21.75" customHeight="1" thickBot="1"/>
    <row r="110" spans="2:13" ht="21.75" customHeight="1">
      <c r="B110" s="19" t="s">
        <v>18</v>
      </c>
      <c r="C110" s="17" t="s">
        <v>39</v>
      </c>
      <c r="D110" s="18" t="s">
        <v>17</v>
      </c>
      <c r="E110" s="18" t="s">
        <v>38</v>
      </c>
      <c r="F110" s="18" t="s">
        <v>16</v>
      </c>
      <c r="G110" s="18" t="s">
        <v>37</v>
      </c>
      <c r="H110" s="17" t="s">
        <v>36</v>
      </c>
      <c r="J110" s="109" t="s">
        <v>98</v>
      </c>
      <c r="K110" s="157" t="s">
        <v>97</v>
      </c>
      <c r="L110" s="158"/>
      <c r="M110" s="159"/>
    </row>
    <row r="111" spans="2:13" ht="21.75" customHeight="1">
      <c r="B111" s="15" t="s">
        <v>13</v>
      </c>
      <c r="C111" s="45">
        <v>143</v>
      </c>
      <c r="D111" s="16">
        <f>D9</f>
        <v>-5</v>
      </c>
      <c r="E111" s="16">
        <f aca="true" t="shared" si="5" ref="E111:E116">D111*C111</f>
        <v>-715</v>
      </c>
      <c r="F111" s="16">
        <f aca="true" t="shared" si="6" ref="F111:F116">D111^2</f>
        <v>25</v>
      </c>
      <c r="G111" s="16">
        <f aca="true" t="shared" si="7" ref="G111:G116">F111*C111</f>
        <v>3575</v>
      </c>
      <c r="H111" s="43">
        <f aca="true" t="shared" si="8" ref="H111:H116">F111^2</f>
        <v>625</v>
      </c>
      <c r="J111" s="65" t="s">
        <v>119</v>
      </c>
      <c r="K111" s="151" t="s">
        <v>118</v>
      </c>
      <c r="L111" s="152"/>
      <c r="M111" s="153"/>
    </row>
    <row r="112" spans="2:13" ht="21.75" customHeight="1">
      <c r="B112" s="15" t="s">
        <v>12</v>
      </c>
      <c r="C112" s="44">
        <v>146</v>
      </c>
      <c r="D112" s="14">
        <v>-3</v>
      </c>
      <c r="E112" s="16">
        <f t="shared" si="5"/>
        <v>-438</v>
      </c>
      <c r="F112" s="16">
        <f t="shared" si="6"/>
        <v>9</v>
      </c>
      <c r="G112" s="16">
        <f t="shared" si="7"/>
        <v>1314</v>
      </c>
      <c r="H112" s="43">
        <f t="shared" si="8"/>
        <v>81</v>
      </c>
      <c r="J112" s="65" t="s">
        <v>117</v>
      </c>
      <c r="K112" s="151" t="s">
        <v>116</v>
      </c>
      <c r="L112" s="152"/>
      <c r="M112" s="153"/>
    </row>
    <row r="113" spans="2:13" ht="21.75" customHeight="1">
      <c r="B113" s="15" t="s">
        <v>11</v>
      </c>
      <c r="C113" s="44">
        <v>148</v>
      </c>
      <c r="D113" s="14">
        <v>-1</v>
      </c>
      <c r="E113" s="16">
        <f t="shared" si="5"/>
        <v>-148</v>
      </c>
      <c r="F113" s="16">
        <f t="shared" si="6"/>
        <v>1</v>
      </c>
      <c r="G113" s="16">
        <f t="shared" si="7"/>
        <v>148</v>
      </c>
      <c r="H113" s="43">
        <f t="shared" si="8"/>
        <v>1</v>
      </c>
      <c r="J113" s="65" t="s">
        <v>115</v>
      </c>
      <c r="K113" s="151" t="s">
        <v>114</v>
      </c>
      <c r="L113" s="152"/>
      <c r="M113" s="153"/>
    </row>
    <row r="114" spans="2:13" ht="21.75" customHeight="1">
      <c r="B114" s="15" t="s">
        <v>10</v>
      </c>
      <c r="C114" s="44">
        <v>150</v>
      </c>
      <c r="D114" s="14">
        <v>1</v>
      </c>
      <c r="E114" s="16">
        <f t="shared" si="5"/>
        <v>150</v>
      </c>
      <c r="F114" s="16">
        <f t="shared" si="6"/>
        <v>1</v>
      </c>
      <c r="G114" s="16">
        <f t="shared" si="7"/>
        <v>150</v>
      </c>
      <c r="H114" s="43">
        <f t="shared" si="8"/>
        <v>1</v>
      </c>
      <c r="J114" s="65" t="s">
        <v>113</v>
      </c>
      <c r="K114" s="151" t="s">
        <v>112</v>
      </c>
      <c r="L114" s="152"/>
      <c r="M114" s="153"/>
    </row>
    <row r="115" spans="2:13" ht="21.75" customHeight="1">
      <c r="B115" s="15" t="s">
        <v>9</v>
      </c>
      <c r="C115" s="44">
        <v>155</v>
      </c>
      <c r="D115" s="14">
        <v>3</v>
      </c>
      <c r="E115" s="16">
        <f t="shared" si="5"/>
        <v>465</v>
      </c>
      <c r="F115" s="16">
        <f t="shared" si="6"/>
        <v>9</v>
      </c>
      <c r="G115" s="16">
        <f t="shared" si="7"/>
        <v>1395</v>
      </c>
      <c r="H115" s="43">
        <f t="shared" si="8"/>
        <v>81</v>
      </c>
      <c r="J115" s="65" t="s">
        <v>111</v>
      </c>
      <c r="K115" s="151" t="s">
        <v>110</v>
      </c>
      <c r="L115" s="152"/>
      <c r="M115" s="153"/>
    </row>
    <row r="116" spans="2:13" ht="21.75" customHeight="1" thickBot="1">
      <c r="B116" s="15" t="s">
        <v>8</v>
      </c>
      <c r="C116" s="44">
        <v>147</v>
      </c>
      <c r="D116" s="14">
        <v>5</v>
      </c>
      <c r="E116" s="16">
        <f t="shared" si="5"/>
        <v>735</v>
      </c>
      <c r="F116" s="16">
        <f t="shared" si="6"/>
        <v>25</v>
      </c>
      <c r="G116" s="16">
        <f t="shared" si="7"/>
        <v>3675</v>
      </c>
      <c r="H116" s="43">
        <f t="shared" si="8"/>
        <v>625</v>
      </c>
      <c r="J116" s="42" t="s">
        <v>109</v>
      </c>
      <c r="K116" s="154" t="s">
        <v>108</v>
      </c>
      <c r="L116" s="155"/>
      <c r="M116" s="156"/>
    </row>
    <row r="117" spans="2:8" ht="21.75" customHeight="1" thickBot="1">
      <c r="B117" s="42" t="s">
        <v>35</v>
      </c>
      <c r="C117" s="41">
        <f aca="true" t="shared" si="9" ref="C117:H117">SUM(C111:C116)</f>
        <v>889</v>
      </c>
      <c r="D117" s="9">
        <f t="shared" si="9"/>
        <v>0</v>
      </c>
      <c r="E117" s="9">
        <f t="shared" si="9"/>
        <v>49</v>
      </c>
      <c r="F117" s="9">
        <f t="shared" si="9"/>
        <v>70</v>
      </c>
      <c r="G117" s="9">
        <f t="shared" si="9"/>
        <v>10257</v>
      </c>
      <c r="H117" s="40">
        <f t="shared" si="9"/>
        <v>1414</v>
      </c>
    </row>
    <row r="118" spans="2:8" ht="21.75" customHeight="1">
      <c r="B118" s="39"/>
      <c r="C118" s="38"/>
      <c r="D118" s="38"/>
      <c r="E118" s="38"/>
      <c r="F118" s="38"/>
      <c r="G118" s="38"/>
      <c r="H118" s="38"/>
    </row>
    <row r="119" spans="2:8" ht="21.75" customHeight="1">
      <c r="B119" s="39"/>
      <c r="C119" s="38"/>
      <c r="D119" s="38"/>
      <c r="E119" s="38"/>
      <c r="F119" s="38"/>
      <c r="G119" s="38"/>
      <c r="H119" s="38"/>
    </row>
    <row r="120" ht="21.75" customHeight="1">
      <c r="B120" s="1" t="s">
        <v>34</v>
      </c>
    </row>
    <row r="121" ht="21.75" customHeight="1" thickBot="1"/>
    <row r="122" spans="2:5" ht="21.75" customHeight="1" thickBot="1">
      <c r="B122" s="125" t="s">
        <v>33</v>
      </c>
      <c r="C122" s="126"/>
      <c r="D122" s="126"/>
      <c r="E122" s="127"/>
    </row>
    <row r="123" spans="2:6" ht="21.75" customHeight="1">
      <c r="B123" s="92"/>
      <c r="C123" s="37"/>
      <c r="F123" s="4"/>
    </row>
    <row r="124" spans="2:6" ht="21.75" customHeight="1">
      <c r="B124" s="35"/>
      <c r="C124" s="35"/>
      <c r="F124" s="4"/>
    </row>
    <row r="125" spans="2:6" ht="21.75" customHeight="1">
      <c r="B125" s="92"/>
      <c r="C125" s="37"/>
      <c r="F125" s="4"/>
    </row>
    <row r="126" spans="2:6" ht="21.75" customHeight="1">
      <c r="B126" s="35"/>
      <c r="C126" s="35"/>
      <c r="F126" s="4"/>
    </row>
    <row r="127" spans="2:6" ht="21.75" customHeight="1">
      <c r="B127" s="92"/>
      <c r="C127" s="35"/>
      <c r="E127"/>
      <c r="F127" s="4"/>
    </row>
    <row r="128" spans="2:6" ht="21.75" customHeight="1">
      <c r="B128" s="35"/>
      <c r="C128" s="35"/>
      <c r="F128" s="4"/>
    </row>
    <row r="129" ht="21.75" customHeight="1">
      <c r="F129" s="4"/>
    </row>
    <row r="130" ht="21.75" customHeight="1">
      <c r="C130" s="1" t="s">
        <v>29</v>
      </c>
    </row>
    <row r="131" spans="3:6" ht="21.75" customHeight="1">
      <c r="C131" s="4" t="s">
        <v>28</v>
      </c>
      <c r="D131" s="36" t="s">
        <v>27</v>
      </c>
      <c r="E131" s="35"/>
      <c r="F131" s="4" t="s">
        <v>26</v>
      </c>
    </row>
    <row r="132" spans="3:6" ht="21.75" customHeight="1">
      <c r="C132" s="4"/>
      <c r="D132" s="34"/>
      <c r="E132" s="24"/>
      <c r="F132" s="4"/>
    </row>
    <row r="133" ht="21.75" customHeight="1">
      <c r="G133" s="4"/>
    </row>
    <row r="134" spans="2:7" ht="21.75" customHeight="1" thickBot="1">
      <c r="B134" s="21" t="s">
        <v>25</v>
      </c>
      <c r="C134" s="33"/>
      <c r="F134" s="4"/>
      <c r="G134" s="4"/>
    </row>
    <row r="135" spans="2:16" ht="21.75" customHeight="1" thickBot="1">
      <c r="B135" s="20"/>
      <c r="C135" s="20"/>
      <c r="F135" s="4"/>
      <c r="G135" s="4"/>
      <c r="J135" s="109" t="s">
        <v>98</v>
      </c>
      <c r="K135" s="135" t="s">
        <v>97</v>
      </c>
      <c r="L135" s="135"/>
      <c r="M135" s="135"/>
      <c r="N135" s="135"/>
      <c r="O135" s="135"/>
      <c r="P135" s="136"/>
    </row>
    <row r="136" spans="2:16" ht="21.75" customHeight="1">
      <c r="B136" s="32" t="s">
        <v>24</v>
      </c>
      <c r="C136" s="31">
        <f>((H117*C117)-(F117*G117))/((6*H117)-(F117^2))</f>
        <v>150.40625</v>
      </c>
      <c r="F136" s="4"/>
      <c r="G136" s="4"/>
      <c r="J136" s="65" t="s">
        <v>107</v>
      </c>
      <c r="K136" s="139" t="s">
        <v>106</v>
      </c>
      <c r="L136" s="139"/>
      <c r="M136" s="139"/>
      <c r="N136" s="139"/>
      <c r="O136" s="139"/>
      <c r="P136" s="140"/>
    </row>
    <row r="137" spans="2:16" ht="21.75" customHeight="1">
      <c r="B137" s="30" t="s">
        <v>23</v>
      </c>
      <c r="C137" s="29">
        <f>E117/F117</f>
        <v>0.7</v>
      </c>
      <c r="F137" s="4"/>
      <c r="G137" s="4"/>
      <c r="J137" s="65" t="s">
        <v>105</v>
      </c>
      <c r="K137" s="139" t="s">
        <v>104</v>
      </c>
      <c r="L137" s="139"/>
      <c r="M137" s="139"/>
      <c r="N137" s="139"/>
      <c r="O137" s="139"/>
      <c r="P137" s="140"/>
    </row>
    <row r="138" spans="2:16" ht="21.75" customHeight="1" thickBot="1">
      <c r="B138" s="28" t="s">
        <v>22</v>
      </c>
      <c r="C138" s="27">
        <f>((6*G117)-(F117*C117))/((6*H117)-(F117^2))</f>
        <v>-0.19196428571428573</v>
      </c>
      <c r="F138" s="4"/>
      <c r="G138" s="4"/>
      <c r="J138" s="65" t="s">
        <v>103</v>
      </c>
      <c r="K138" s="139" t="s">
        <v>102</v>
      </c>
      <c r="L138" s="139"/>
      <c r="M138" s="139"/>
      <c r="N138" s="139"/>
      <c r="O138" s="139"/>
      <c r="P138" s="140"/>
    </row>
    <row r="139" spans="4:16" ht="21.75" customHeight="1" thickBot="1">
      <c r="D139" s="26"/>
      <c r="E139" s="22"/>
      <c r="J139" s="42" t="s">
        <v>101</v>
      </c>
      <c r="K139" s="137" t="s">
        <v>100</v>
      </c>
      <c r="L139" s="137"/>
      <c r="M139" s="137"/>
      <c r="N139" s="137"/>
      <c r="O139" s="137"/>
      <c r="P139" s="138"/>
    </row>
    <row r="140" spans="2:5" ht="21.75" customHeight="1" thickBot="1">
      <c r="B140" s="1" t="s">
        <v>21</v>
      </c>
      <c r="E140" s="22"/>
    </row>
    <row r="141" spans="2:5" ht="21.75" customHeight="1" thickBot="1">
      <c r="B141" s="122" t="s">
        <v>99</v>
      </c>
      <c r="C141" s="123"/>
      <c r="D141" s="124"/>
      <c r="E141" s="22"/>
    </row>
    <row r="142" spans="2:5" ht="21.75" customHeight="1">
      <c r="B142" s="25"/>
      <c r="C142" s="25"/>
      <c r="D142" s="25"/>
      <c r="E142" s="22"/>
    </row>
    <row r="143" spans="2:5" ht="21.75" customHeight="1">
      <c r="B143" s="24"/>
      <c r="C143" s="24"/>
      <c r="D143" s="23"/>
      <c r="E143" s="22"/>
    </row>
    <row r="144" spans="2:7" ht="21.75" customHeight="1">
      <c r="B144" s="21" t="s">
        <v>19</v>
      </c>
      <c r="C144" s="20"/>
      <c r="D144" s="4"/>
      <c r="G144" s="4"/>
    </row>
    <row r="145" spans="2:7" ht="21.75" customHeight="1" thickBot="1">
      <c r="B145" s="20"/>
      <c r="C145" s="20"/>
      <c r="D145" s="4"/>
      <c r="G145" s="4"/>
    </row>
    <row r="146" spans="2:16" ht="21.75" customHeight="1">
      <c r="B146" s="19" t="s">
        <v>18</v>
      </c>
      <c r="C146" s="18" t="s">
        <v>17</v>
      </c>
      <c r="D146" s="18" t="s">
        <v>16</v>
      </c>
      <c r="E146" s="18" t="s">
        <v>15</v>
      </c>
      <c r="F146" s="17" t="s">
        <v>14</v>
      </c>
      <c r="G146" s="4"/>
      <c r="J146" s="109" t="s">
        <v>98</v>
      </c>
      <c r="K146" s="135" t="s">
        <v>97</v>
      </c>
      <c r="L146" s="135"/>
      <c r="M146" s="135"/>
      <c r="N146" s="135"/>
      <c r="O146" s="135"/>
      <c r="P146" s="136"/>
    </row>
    <row r="147" spans="2:16" ht="21.75" customHeight="1">
      <c r="B147" s="15" t="s">
        <v>13</v>
      </c>
      <c r="C147" s="16">
        <v>-5</v>
      </c>
      <c r="D147" s="13">
        <f aca="true" t="shared" si="10" ref="D147:D158">C147^2</f>
        <v>25</v>
      </c>
      <c r="E147" s="12">
        <f aca="true" t="shared" si="11" ref="E147:E158">150.41+0.7*C147-0.19*D147</f>
        <v>142.16</v>
      </c>
      <c r="F147" s="11">
        <f aca="true" t="shared" si="12" ref="F147:F158">150.41+0.7*C147-0.19*D147</f>
        <v>142.16</v>
      </c>
      <c r="G147" s="4"/>
      <c r="J147" s="65" t="s">
        <v>96</v>
      </c>
      <c r="K147" s="139" t="s">
        <v>95</v>
      </c>
      <c r="L147" s="139"/>
      <c r="M147" s="139"/>
      <c r="N147" s="139"/>
      <c r="O147" s="139"/>
      <c r="P147" s="140"/>
    </row>
    <row r="148" spans="2:16" ht="21.75" customHeight="1">
      <c r="B148" s="15" t="s">
        <v>12</v>
      </c>
      <c r="C148" s="14">
        <v>-3</v>
      </c>
      <c r="D148" s="13">
        <f t="shared" si="10"/>
        <v>9</v>
      </c>
      <c r="E148" s="12">
        <f t="shared" si="11"/>
        <v>146.6</v>
      </c>
      <c r="F148" s="11">
        <f t="shared" si="12"/>
        <v>146.6</v>
      </c>
      <c r="G148" s="4"/>
      <c r="J148" s="65" t="s">
        <v>94</v>
      </c>
      <c r="K148" s="139" t="s">
        <v>93</v>
      </c>
      <c r="L148" s="139"/>
      <c r="M148" s="139"/>
      <c r="N148" s="139"/>
      <c r="O148" s="139"/>
      <c r="P148" s="140"/>
    </row>
    <row r="149" spans="2:16" ht="21.75" customHeight="1">
      <c r="B149" s="15" t="s">
        <v>11</v>
      </c>
      <c r="C149" s="14">
        <v>-1</v>
      </c>
      <c r="D149" s="13">
        <f t="shared" si="10"/>
        <v>1</v>
      </c>
      <c r="E149" s="12">
        <f t="shared" si="11"/>
        <v>149.52</v>
      </c>
      <c r="F149" s="11">
        <f t="shared" si="12"/>
        <v>149.52</v>
      </c>
      <c r="G149" s="4"/>
      <c r="J149" s="65" t="s">
        <v>92</v>
      </c>
      <c r="K149" s="139" t="s">
        <v>91</v>
      </c>
      <c r="L149" s="139"/>
      <c r="M149" s="139"/>
      <c r="N149" s="139"/>
      <c r="O149" s="139"/>
      <c r="P149" s="140"/>
    </row>
    <row r="150" spans="2:16" ht="21.75" customHeight="1" thickBot="1">
      <c r="B150" s="15" t="s">
        <v>10</v>
      </c>
      <c r="C150" s="14">
        <v>1</v>
      </c>
      <c r="D150" s="13">
        <f t="shared" si="10"/>
        <v>1</v>
      </c>
      <c r="E150" s="12">
        <f t="shared" si="11"/>
        <v>150.92</v>
      </c>
      <c r="F150" s="11">
        <f t="shared" si="12"/>
        <v>150.92</v>
      </c>
      <c r="G150" s="4"/>
      <c r="J150" s="42" t="s">
        <v>90</v>
      </c>
      <c r="K150" s="137" t="s">
        <v>89</v>
      </c>
      <c r="L150" s="137"/>
      <c r="M150" s="137"/>
      <c r="N150" s="137"/>
      <c r="O150" s="137"/>
      <c r="P150" s="138"/>
    </row>
    <row r="151" spans="2:7" ht="21.75" customHeight="1">
      <c r="B151" s="15" t="s">
        <v>9</v>
      </c>
      <c r="C151" s="14">
        <v>3</v>
      </c>
      <c r="D151" s="13">
        <f t="shared" si="10"/>
        <v>9</v>
      </c>
      <c r="E151" s="12">
        <f t="shared" si="11"/>
        <v>150.79999999999998</v>
      </c>
      <c r="F151" s="11">
        <f t="shared" si="12"/>
        <v>150.79999999999998</v>
      </c>
      <c r="G151" s="4"/>
    </row>
    <row r="152" spans="2:7" ht="21.75" customHeight="1">
      <c r="B152" s="15" t="s">
        <v>8</v>
      </c>
      <c r="C152" s="14">
        <v>5</v>
      </c>
      <c r="D152" s="13">
        <f t="shared" si="10"/>
        <v>25</v>
      </c>
      <c r="E152" s="12">
        <f t="shared" si="11"/>
        <v>149.16</v>
      </c>
      <c r="F152" s="11">
        <f t="shared" si="12"/>
        <v>149.16</v>
      </c>
      <c r="G152" s="4"/>
    </row>
    <row r="153" spans="2:7" ht="21.75" customHeight="1">
      <c r="B153" s="15" t="s">
        <v>7</v>
      </c>
      <c r="C153" s="14">
        <v>7</v>
      </c>
      <c r="D153" s="13">
        <f t="shared" si="10"/>
        <v>49</v>
      </c>
      <c r="E153" s="12">
        <f t="shared" si="11"/>
        <v>146</v>
      </c>
      <c r="F153" s="11">
        <f t="shared" si="12"/>
        <v>146</v>
      </c>
      <c r="G153" s="4"/>
    </row>
    <row r="154" spans="2:7" ht="21.75" customHeight="1">
      <c r="B154" s="15" t="s">
        <v>6</v>
      </c>
      <c r="C154" s="14">
        <v>9</v>
      </c>
      <c r="D154" s="13">
        <f t="shared" si="10"/>
        <v>81</v>
      </c>
      <c r="E154" s="12">
        <f t="shared" si="11"/>
        <v>141.32</v>
      </c>
      <c r="F154" s="11">
        <f t="shared" si="12"/>
        <v>141.32</v>
      </c>
      <c r="G154" s="4"/>
    </row>
    <row r="155" spans="2:7" ht="21.75" customHeight="1">
      <c r="B155" s="15" t="s">
        <v>5</v>
      </c>
      <c r="C155" s="14">
        <v>11</v>
      </c>
      <c r="D155" s="13">
        <f t="shared" si="10"/>
        <v>121</v>
      </c>
      <c r="E155" s="12">
        <f t="shared" si="11"/>
        <v>135.11999999999998</v>
      </c>
      <c r="F155" s="11">
        <f t="shared" si="12"/>
        <v>135.11999999999998</v>
      </c>
      <c r="G155" s="4"/>
    </row>
    <row r="156" spans="2:7" ht="21.75" customHeight="1">
      <c r="B156" s="15" t="s">
        <v>4</v>
      </c>
      <c r="C156" s="14">
        <v>13</v>
      </c>
      <c r="D156" s="13">
        <f t="shared" si="10"/>
        <v>169</v>
      </c>
      <c r="E156" s="12">
        <f t="shared" si="11"/>
        <v>127.39999999999999</v>
      </c>
      <c r="F156" s="11">
        <f t="shared" si="12"/>
        <v>127.39999999999999</v>
      </c>
      <c r="G156" s="4"/>
    </row>
    <row r="157" spans="2:7" ht="21.75" customHeight="1">
      <c r="B157" s="15" t="s">
        <v>3</v>
      </c>
      <c r="C157" s="14">
        <v>15</v>
      </c>
      <c r="D157" s="13">
        <f t="shared" si="10"/>
        <v>225</v>
      </c>
      <c r="E157" s="12">
        <f t="shared" si="11"/>
        <v>118.16</v>
      </c>
      <c r="F157" s="11">
        <f t="shared" si="12"/>
        <v>118.16</v>
      </c>
      <c r="G157" s="4"/>
    </row>
    <row r="158" spans="2:7" ht="21.75" customHeight="1" thickBot="1">
      <c r="B158" s="10" t="s">
        <v>2</v>
      </c>
      <c r="C158" s="9">
        <v>17</v>
      </c>
      <c r="D158" s="8">
        <f t="shared" si="10"/>
        <v>289</v>
      </c>
      <c r="E158" s="7">
        <f t="shared" si="11"/>
        <v>107.4</v>
      </c>
      <c r="F158" s="6">
        <f t="shared" si="12"/>
        <v>107.4</v>
      </c>
      <c r="G158" s="4"/>
    </row>
    <row r="159" ht="21.75" customHeight="1">
      <c r="G159" s="4"/>
    </row>
    <row r="160" spans="6:7" ht="21.75" customHeight="1">
      <c r="F160" s="5"/>
      <c r="G160" s="4"/>
    </row>
    <row r="161" spans="2:7" ht="21.75" customHeight="1" thickBot="1">
      <c r="B161" s="1" t="s">
        <v>1</v>
      </c>
      <c r="F161" s="5"/>
      <c r="G161" s="4"/>
    </row>
    <row r="162" spans="6:13" ht="21.75" customHeight="1" thickBot="1">
      <c r="F162" s="5"/>
      <c r="G162" s="4"/>
      <c r="J162" s="108"/>
      <c r="K162" s="108"/>
      <c r="M162" s="107" t="s">
        <v>88</v>
      </c>
    </row>
    <row r="163" spans="6:13" ht="21.75" customHeight="1">
      <c r="F163" s="5"/>
      <c r="G163" s="4"/>
      <c r="J163" s="106" t="s">
        <v>87</v>
      </c>
      <c r="K163" s="143" t="s">
        <v>86</v>
      </c>
      <c r="L163" s="144"/>
      <c r="M163" s="17"/>
    </row>
    <row r="164" spans="6:13" ht="21.75" customHeight="1">
      <c r="F164" s="5"/>
      <c r="G164" s="4"/>
      <c r="J164" s="145" t="s">
        <v>85</v>
      </c>
      <c r="K164" s="105" t="s">
        <v>84</v>
      </c>
      <c r="L164" s="55" t="s">
        <v>81</v>
      </c>
      <c r="M164" s="104" t="s">
        <v>83</v>
      </c>
    </row>
    <row r="165" spans="6:13" ht="21.75" customHeight="1">
      <c r="F165" s="3"/>
      <c r="G165" s="2"/>
      <c r="J165" s="146"/>
      <c r="K165" s="105" t="s">
        <v>82</v>
      </c>
      <c r="L165" s="55" t="s">
        <v>81</v>
      </c>
      <c r="M165" s="104" t="s">
        <v>80</v>
      </c>
    </row>
    <row r="166" spans="10:13" ht="21.75" customHeight="1" thickBot="1">
      <c r="J166" s="103" t="s">
        <v>79</v>
      </c>
      <c r="K166" s="141" t="s">
        <v>78</v>
      </c>
      <c r="L166" s="142"/>
      <c r="M166" s="102" t="s">
        <v>77</v>
      </c>
    </row>
    <row r="183" ht="21.75" customHeight="1">
      <c r="B183" s="1" t="s">
        <v>0</v>
      </c>
    </row>
  </sheetData>
  <sheetProtection/>
  <mergeCells count="47">
    <mergeCell ref="B141:D141"/>
    <mergeCell ref="B20:D20"/>
    <mergeCell ref="B34:D34"/>
    <mergeCell ref="B122:E122"/>
    <mergeCell ref="K88:N88"/>
    <mergeCell ref="C1:F1"/>
    <mergeCell ref="K6:N6"/>
    <mergeCell ref="K7:N7"/>
    <mergeCell ref="K8:N8"/>
    <mergeCell ref="K9:N9"/>
    <mergeCell ref="K111:M111"/>
    <mergeCell ref="K10:N10"/>
    <mergeCell ref="K29:M29"/>
    <mergeCell ref="K30:M30"/>
    <mergeCell ref="K32:M32"/>
    <mergeCell ref="K87:N87"/>
    <mergeCell ref="K31:M31"/>
    <mergeCell ref="K89:N89"/>
    <mergeCell ref="K96:M96"/>
    <mergeCell ref="K97:M97"/>
    <mergeCell ref="K98:M98"/>
    <mergeCell ref="K99:M99"/>
    <mergeCell ref="K110:M110"/>
    <mergeCell ref="J164:J165"/>
    <mergeCell ref="J40:J42"/>
    <mergeCell ref="K39:M39"/>
    <mergeCell ref="L40:M40"/>
    <mergeCell ref="L41:M41"/>
    <mergeCell ref="L42:M42"/>
    <mergeCell ref="K43:M43"/>
    <mergeCell ref="K136:P136"/>
    <mergeCell ref="K147:P147"/>
    <mergeCell ref="K146:P146"/>
    <mergeCell ref="K138:P138"/>
    <mergeCell ref="K112:M112"/>
    <mergeCell ref="K116:M116"/>
    <mergeCell ref="K113:M113"/>
    <mergeCell ref="K114:M114"/>
    <mergeCell ref="K115:M115"/>
    <mergeCell ref="K135:P135"/>
    <mergeCell ref="K150:P150"/>
    <mergeCell ref="K149:P149"/>
    <mergeCell ref="K148:P148"/>
    <mergeCell ref="K166:L166"/>
    <mergeCell ref="K163:L163"/>
    <mergeCell ref="K137:P137"/>
    <mergeCell ref="K139:P139"/>
  </mergeCells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박병건</dc:creator>
  <cp:keywords/>
  <dc:description/>
  <cp:lastModifiedBy>유승은</cp:lastModifiedBy>
  <dcterms:created xsi:type="dcterms:W3CDTF">2012-12-12T03:33:32Z</dcterms:created>
  <dcterms:modified xsi:type="dcterms:W3CDTF">2012-12-13T09:41:50Z</dcterms:modified>
  <cp:category/>
  <cp:version/>
  <cp:contentType/>
  <cp:contentStatus/>
</cp:coreProperties>
</file>